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clr2-adm\Finanzas\TODOS\Balances y Press Releases\IRSA\FY 25 IRSA\IIIQ25\Earnings y Short Press Release\"/>
    </mc:Choice>
  </mc:AlternateContent>
  <xr:revisionPtr revIDLastSave="0" documentId="13_ncr:1_{90AF7FE9-304C-4C8F-84CB-19AA48E6D678}" xr6:coauthVersionLast="47" xr6:coauthVersionMax="47" xr10:uidLastSave="{00000000-0000-0000-0000-000000000000}"/>
  <bookViews>
    <workbookView xWindow="28680" yWindow="-120" windowWidth="29040" windowHeight="15720" tabRatio="758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FS Summary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'FS Summary'!#REF!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7" l="1"/>
  <c r="G11" i="7"/>
  <c r="G10" i="7"/>
  <c r="G9" i="7"/>
  <c r="G8" i="7"/>
  <c r="G6" i="7"/>
  <c r="G5" i="7"/>
  <c r="D13" i="16"/>
  <c r="E13" i="16"/>
  <c r="F13" i="16"/>
  <c r="G13" i="16"/>
  <c r="C13" i="16"/>
  <c r="G12" i="16"/>
  <c r="F12" i="16"/>
  <c r="E12" i="16"/>
  <c r="D12" i="16"/>
  <c r="C12" i="16"/>
  <c r="H6" i="16"/>
  <c r="H7" i="16" s="1"/>
  <c r="H5" i="16"/>
  <c r="D7" i="16"/>
  <c r="E7" i="16"/>
  <c r="F7" i="16"/>
  <c r="G7" i="16"/>
  <c r="C7" i="16"/>
  <c r="D36" i="9"/>
  <c r="C36" i="9"/>
  <c r="D25" i="9"/>
  <c r="C25" i="9"/>
  <c r="D6" i="9"/>
  <c r="C6" i="9"/>
  <c r="C30" i="9" l="1"/>
  <c r="D30" i="9"/>
  <c r="C11" i="9"/>
  <c r="C50" i="8"/>
  <c r="D50" i="8"/>
  <c r="E50" i="8"/>
  <c r="F50" i="8"/>
  <c r="G50" i="8"/>
  <c r="C31" i="8"/>
  <c r="C7" i="7"/>
  <c r="H11" i="14" l="1"/>
  <c r="C30" i="2"/>
  <c r="H9" i="2"/>
  <c r="H10" i="2"/>
  <c r="H8" i="2"/>
  <c r="H7" i="2"/>
  <c r="H5" i="2"/>
  <c r="E10" i="2"/>
  <c r="E8" i="2"/>
  <c r="E5" i="2"/>
  <c r="H5" i="1"/>
  <c r="H6" i="1"/>
  <c r="H7" i="1"/>
  <c r="G29" i="11" l="1"/>
  <c r="F29" i="11"/>
  <c r="D29" i="11"/>
  <c r="C10" i="11"/>
  <c r="AK17" i="19"/>
  <c r="AK15" i="19"/>
  <c r="AK11" i="19"/>
  <c r="AK14" i="19"/>
  <c r="AK9" i="19"/>
  <c r="AK8" i="19"/>
  <c r="AK6" i="19"/>
  <c r="AK21" i="17"/>
  <c r="AK63" i="17"/>
  <c r="AJ24" i="17"/>
  <c r="AJ21" i="17"/>
  <c r="C12" i="7" l="1"/>
  <c r="C14" i="7" s="1"/>
  <c r="E7" i="7"/>
  <c r="E12" i="7" s="1"/>
  <c r="E14" i="7" s="1"/>
  <c r="D7" i="7"/>
  <c r="D12" i="7" s="1"/>
  <c r="D14" i="7" s="1"/>
  <c r="K63" i="8"/>
  <c r="I63" i="8"/>
  <c r="G63" i="8"/>
  <c r="E63" i="8"/>
  <c r="C63" i="8"/>
  <c r="C61" i="8"/>
  <c r="K58" i="8"/>
  <c r="I58" i="8"/>
  <c r="G58" i="8"/>
  <c r="E58" i="8"/>
  <c r="C58" i="8"/>
  <c r="K57" i="8"/>
  <c r="I57" i="8"/>
  <c r="G57" i="8"/>
  <c r="E57" i="8"/>
  <c r="C57" i="8"/>
  <c r="G45" i="8"/>
  <c r="F45" i="8"/>
  <c r="E45" i="8"/>
  <c r="D45" i="8"/>
  <c r="C45" i="8"/>
  <c r="G26" i="8"/>
  <c r="F26" i="8"/>
  <c r="E26" i="8"/>
  <c r="E27" i="8" s="1"/>
  <c r="E29" i="8" s="1"/>
  <c r="E31" i="8" s="1"/>
  <c r="D26" i="8"/>
  <c r="C26" i="8"/>
  <c r="G21" i="8"/>
  <c r="F21" i="8"/>
  <c r="E21" i="8"/>
  <c r="D21" i="8"/>
  <c r="C21" i="8"/>
  <c r="G13" i="8"/>
  <c r="G14" i="8" s="1"/>
  <c r="F13" i="8"/>
  <c r="I61" i="8" s="1"/>
  <c r="E13" i="8"/>
  <c r="G61" i="8" s="1"/>
  <c r="D13" i="8"/>
  <c r="E61" i="8" s="1"/>
  <c r="C13" i="8"/>
  <c r="G10" i="8"/>
  <c r="K60" i="8" s="1"/>
  <c r="F10" i="8"/>
  <c r="I60" i="8" s="1"/>
  <c r="E10" i="8"/>
  <c r="D10" i="8"/>
  <c r="E67" i="8" s="1"/>
  <c r="C10" i="8"/>
  <c r="C14" i="8" s="1"/>
  <c r="G7" i="8"/>
  <c r="K64" i="8" s="1"/>
  <c r="F7" i="8"/>
  <c r="I64" i="8" s="1"/>
  <c r="E7" i="8"/>
  <c r="G64" i="8" s="1"/>
  <c r="D7" i="8"/>
  <c r="E64" i="8" s="1"/>
  <c r="F63" i="8" s="1"/>
  <c r="C7" i="8"/>
  <c r="C64" i="8" s="1"/>
  <c r="H10" i="14"/>
  <c r="H8" i="14"/>
  <c r="H7" i="14"/>
  <c r="H6" i="14"/>
  <c r="H5" i="14"/>
  <c r="E11" i="14"/>
  <c r="E10" i="14"/>
  <c r="E8" i="14"/>
  <c r="E7" i="14"/>
  <c r="E6" i="14"/>
  <c r="E5" i="14"/>
  <c r="H12" i="6"/>
  <c r="H11" i="6"/>
  <c r="H9" i="6"/>
  <c r="H8" i="6"/>
  <c r="H7" i="6"/>
  <c r="H6" i="6"/>
  <c r="H5" i="6"/>
  <c r="E12" i="6"/>
  <c r="E8" i="6"/>
  <c r="E5" i="6"/>
  <c r="H8" i="13"/>
  <c r="H7" i="13"/>
  <c r="H6" i="13"/>
  <c r="H5" i="13"/>
  <c r="E8" i="13"/>
  <c r="E7" i="13"/>
  <c r="E6" i="13"/>
  <c r="E5" i="13"/>
  <c r="H10" i="5"/>
  <c r="H9" i="5"/>
  <c r="H8" i="5"/>
  <c r="H7" i="5"/>
  <c r="H6" i="5"/>
  <c r="H5" i="5"/>
  <c r="E10" i="5"/>
  <c r="E8" i="5"/>
  <c r="E5" i="5"/>
  <c r="H50" i="2"/>
  <c r="H57" i="2" s="1"/>
  <c r="H59" i="2" s="1"/>
  <c r="G50" i="2"/>
  <c r="G57" i="2" s="1"/>
  <c r="G59" i="2" s="1"/>
  <c r="F50" i="2"/>
  <c r="F57" i="2" s="1"/>
  <c r="F59" i="2" s="1"/>
  <c r="D50" i="2"/>
  <c r="D57" i="2" s="1"/>
  <c r="D59" i="2" s="1"/>
  <c r="C50" i="2"/>
  <c r="E50" i="2" s="1"/>
  <c r="H30" i="2"/>
  <c r="H43" i="2"/>
  <c r="G43" i="2"/>
  <c r="F43" i="2"/>
  <c r="D43" i="2"/>
  <c r="C43" i="2"/>
  <c r="E43" i="2" s="1"/>
  <c r="G30" i="2"/>
  <c r="F30" i="2"/>
  <c r="D30" i="2"/>
  <c r="E58" i="2"/>
  <c r="E56" i="2"/>
  <c r="E55" i="2"/>
  <c r="E54" i="2"/>
  <c r="E53" i="2"/>
  <c r="E52" i="2"/>
  <c r="E51" i="2"/>
  <c r="E49" i="2"/>
  <c r="E48" i="2"/>
  <c r="E41" i="2"/>
  <c r="E40" i="2"/>
  <c r="E39" i="2"/>
  <c r="E38" i="2"/>
  <c r="E37" i="2"/>
  <c r="E36" i="2"/>
  <c r="E35" i="2"/>
  <c r="E29" i="2"/>
  <c r="E28" i="2"/>
  <c r="E27" i="2"/>
  <c r="E26" i="2"/>
  <c r="E25" i="2"/>
  <c r="E24" i="2"/>
  <c r="E22" i="2"/>
  <c r="E21" i="2"/>
  <c r="E20" i="2"/>
  <c r="E19" i="2"/>
  <c r="E18" i="2"/>
  <c r="E17" i="2"/>
  <c r="E16" i="2"/>
  <c r="E15" i="2"/>
  <c r="H10" i="1"/>
  <c r="H8" i="1"/>
  <c r="E10" i="1"/>
  <c r="E8" i="1"/>
  <c r="C38" i="12"/>
  <c r="D38" i="12"/>
  <c r="D25" i="12"/>
  <c r="C25" i="12"/>
  <c r="D9" i="12"/>
  <c r="C9" i="12"/>
  <c r="C29" i="11"/>
  <c r="G22" i="11"/>
  <c r="F22" i="11"/>
  <c r="D22" i="11"/>
  <c r="C22" i="11"/>
  <c r="G10" i="11"/>
  <c r="G15" i="11" s="1"/>
  <c r="G17" i="11" s="1"/>
  <c r="F10" i="11"/>
  <c r="F15" i="11" s="1"/>
  <c r="F17" i="11" s="1"/>
  <c r="D10" i="11"/>
  <c r="C27" i="8" l="1"/>
  <c r="C29" i="8" s="1"/>
  <c r="C66" i="8" s="1"/>
  <c r="D27" i="8"/>
  <c r="D29" i="8" s="1"/>
  <c r="D31" i="8" s="1"/>
  <c r="E66" i="8" s="1"/>
  <c r="F66" i="8" s="1"/>
  <c r="F27" i="8"/>
  <c r="F29" i="8" s="1"/>
  <c r="F31" i="8" s="1"/>
  <c r="F33" i="8" s="1"/>
  <c r="G27" i="8"/>
  <c r="G29" i="8" s="1"/>
  <c r="G31" i="8" s="1"/>
  <c r="G33" i="8" s="1"/>
  <c r="E33" i="8"/>
  <c r="G66" i="8"/>
  <c r="D57" i="8"/>
  <c r="E14" i="8"/>
  <c r="J60" i="8"/>
  <c r="H57" i="8"/>
  <c r="K61" i="8"/>
  <c r="F57" i="8"/>
  <c r="L60" i="8"/>
  <c r="J57" i="8"/>
  <c r="L57" i="8"/>
  <c r="C60" i="8"/>
  <c r="D60" i="8" s="1"/>
  <c r="F14" i="8"/>
  <c r="C67" i="8"/>
  <c r="E60" i="8"/>
  <c r="F60" i="8" s="1"/>
  <c r="G60" i="8"/>
  <c r="H60" i="8" s="1"/>
  <c r="I67" i="8"/>
  <c r="G67" i="8"/>
  <c r="D14" i="8"/>
  <c r="J63" i="8"/>
  <c r="L63" i="8"/>
  <c r="H63" i="8"/>
  <c r="D63" i="8"/>
  <c r="C57" i="2"/>
  <c r="C59" i="2" s="1"/>
  <c r="E59" i="2" s="1"/>
  <c r="C39" i="12"/>
  <c r="C43" i="12" s="1"/>
  <c r="D39" i="12"/>
  <c r="D43" i="12" s="1"/>
  <c r="G23" i="11"/>
  <c r="G25" i="11" s="1"/>
  <c r="G30" i="11" s="1"/>
  <c r="F23" i="11"/>
  <c r="F25" i="11" s="1"/>
  <c r="F30" i="11" s="1"/>
  <c r="D15" i="11"/>
  <c r="D17" i="11" s="1"/>
  <c r="D23" i="11" s="1"/>
  <c r="D25" i="11" s="1"/>
  <c r="D30" i="11" s="1"/>
  <c r="C15" i="11"/>
  <c r="C17" i="11" s="1"/>
  <c r="C23" i="11" s="1"/>
  <c r="C25" i="11" s="1"/>
  <c r="C30" i="11" s="1"/>
  <c r="G7" i="7"/>
  <c r="E30" i="2"/>
  <c r="G12" i="7" l="1"/>
  <c r="G14" i="7" s="1"/>
  <c r="C33" i="8"/>
  <c r="K66" i="8"/>
  <c r="L66" i="8" s="1"/>
  <c r="I66" i="8"/>
  <c r="D33" i="8"/>
  <c r="D66" i="8"/>
  <c r="H66" i="8"/>
  <c r="J66" i="8"/>
  <c r="E57" i="2"/>
  <c r="C48" i="9"/>
  <c r="D48" i="9"/>
  <c r="D11" i="9"/>
  <c r="D51" i="10" l="1"/>
  <c r="D42" i="10"/>
  <c r="D33" i="10"/>
  <c r="D28" i="10"/>
  <c r="D52" i="10" l="1"/>
  <c r="D53" i="10"/>
  <c r="D19" i="10"/>
  <c r="D29" i="10" s="1"/>
  <c r="C19" i="10"/>
  <c r="AJ32" i="19"/>
  <c r="AI11" i="19"/>
  <c r="AJ15" i="19"/>
  <c r="AJ14" i="19"/>
  <c r="AJ11" i="19"/>
  <c r="AJ17" i="19" s="1"/>
  <c r="AJ9" i="19"/>
  <c r="AJ8" i="19"/>
  <c r="AJ6" i="19"/>
  <c r="AJ63" i="17"/>
  <c r="D19" i="9" l="1"/>
  <c r="C19" i="9"/>
  <c r="C51" i="10" l="1"/>
  <c r="C42" i="10"/>
  <c r="C33" i="10"/>
  <c r="C28" i="10"/>
  <c r="C29" i="10" s="1"/>
  <c r="AI32" i="19"/>
  <c r="AI20" i="19"/>
  <c r="AI19" i="19"/>
  <c r="AI15" i="19"/>
  <c r="AI17" i="19"/>
  <c r="AI63" i="17"/>
  <c r="AI45" i="17"/>
  <c r="AI44" i="17"/>
  <c r="AI24" i="17"/>
  <c r="AI23" i="17"/>
  <c r="AI21" i="17"/>
  <c r="AH32" i="19"/>
  <c r="C52" i="10" l="1"/>
  <c r="C53" i="10" s="1"/>
  <c r="AH20" i="19"/>
  <c r="AH19" i="19"/>
  <c r="AH15" i="19"/>
  <c r="AH17" i="19" s="1"/>
  <c r="AH11" i="19"/>
  <c r="AH63" i="17"/>
  <c r="AH45" i="17"/>
  <c r="AH44" i="17"/>
  <c r="AH24" i="17"/>
  <c r="AH23" i="17"/>
  <c r="AH21" i="17"/>
  <c r="AG20" i="19"/>
  <c r="AG19" i="19"/>
  <c r="AG15" i="19"/>
  <c r="AG11" i="19"/>
  <c r="AG17" i="19" l="1"/>
  <c r="AG63" i="17" l="1"/>
  <c r="AG45" i="17"/>
  <c r="AG44" i="17"/>
  <c r="AG24" i="17"/>
  <c r="AG23" i="17"/>
  <c r="AG21" i="17"/>
  <c r="AF15" i="19" l="1"/>
  <c r="AF11" i="19"/>
  <c r="AF20" i="19"/>
  <c r="AF19" i="19"/>
  <c r="AF63" i="17"/>
  <c r="AF21" i="17"/>
  <c r="AF45" i="17"/>
  <c r="AF44" i="17"/>
  <c r="AF24" i="17"/>
  <c r="AF23" i="17"/>
  <c r="AF17" i="19" l="1"/>
  <c r="AE20" i="19"/>
  <c r="AE19" i="19"/>
  <c r="AE15" i="19"/>
  <c r="AE11" i="19"/>
  <c r="AE63" i="17"/>
  <c r="AE45" i="17"/>
  <c r="AE44" i="17"/>
  <c r="AE24" i="17"/>
  <c r="AE23" i="17"/>
  <c r="AE21" i="17"/>
  <c r="AE17" i="1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3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5" i="17" l="1"/>
  <c r="AD44" i="17"/>
  <c r="AD24" i="17"/>
  <c r="AD23" i="17"/>
  <c r="AD21" i="17"/>
  <c r="AC63" i="17"/>
  <c r="AC44" i="17"/>
  <c r="AC45" i="17"/>
  <c r="AC23" i="17"/>
  <c r="AC24" i="17"/>
  <c r="AC21" i="17" l="1"/>
  <c r="AB63" i="17" l="1"/>
  <c r="AB45" i="17"/>
  <c r="AB44" i="17"/>
  <c r="AB24" i="17"/>
  <c r="AB23" i="17"/>
  <c r="AB21" i="17"/>
  <c r="AA63" i="17" l="1"/>
  <c r="AA45" i="17"/>
  <c r="AA44" i="17"/>
  <c r="AA24" i="17"/>
  <c r="AA23" i="17"/>
  <c r="AA21" i="17"/>
  <c r="Z63" i="17" l="1"/>
  <c r="Z45" i="17"/>
  <c r="Z44" i="17"/>
  <c r="Z24" i="17"/>
  <c r="Z23" i="17"/>
  <c r="Z21" i="17"/>
  <c r="Y63" i="17"/>
  <c r="Y45" i="17"/>
  <c r="Y44" i="17"/>
  <c r="Y24" i="17"/>
  <c r="Y23" i="17"/>
  <c r="Y21" i="17"/>
  <c r="X63" i="17" l="1"/>
  <c r="X45" i="17"/>
  <c r="X44" i="17"/>
  <c r="X24" i="17"/>
  <c r="X23" i="17"/>
  <c r="X21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<sst xmlns="http://schemas.openxmlformats.org/spreadsheetml/2006/main" count="746" uniqueCount="381">
  <si>
    <t>Alto Palermo</t>
  </si>
  <si>
    <t>Alto Avellaneda</t>
  </si>
  <si>
    <t>Alcorta Shopping</t>
  </si>
  <si>
    <t>Patio Bullrich</t>
  </si>
  <si>
    <t>-</t>
  </si>
  <si>
    <t>Soleil</t>
  </si>
  <si>
    <t>Distrito Arcos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</si>
  <si>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</si>
  <si>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</si>
  <si>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</si>
  <si>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</si>
  <si>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</si>
  <si>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</si>
  <si>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</si>
  <si>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</si>
  <si>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</si>
  <si>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</si>
  <si>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</si>
  <si>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</si>
  <si>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</si>
  <si>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</si>
  <si>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</si>
  <si>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</si>
  <si>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</si>
  <si>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</si>
  <si>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</si>
  <si>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</si>
  <si>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</si>
  <si>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</si>
  <si>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</si>
  <si>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</si>
  <si>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</si>
  <si>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</si>
  <si>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</si>
  <si>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</si>
  <si>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</si>
  <si>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</si>
  <si>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</si>
  <si>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</si>
  <si>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</si>
  <si>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</si>
  <si>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</si>
  <si>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</si>
  <si>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</si>
  <si>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</si>
  <si>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</si>
  <si>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</si>
  <si>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</si>
  <si>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</si>
  <si>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</si>
  <si>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</si>
  <si>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</si>
  <si>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</si>
  <si>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</si>
  <si>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</si>
  <si>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</si>
  <si>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</si>
  <si>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</si>
  <si>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</si>
  <si>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</si>
  <si>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</si>
  <si>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</si>
  <si>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</si>
  <si>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</si>
  <si>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</si>
  <si>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</si>
  <si>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</si>
  <si>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</si>
  <si>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</si>
  <si>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</si>
  <si>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</si>
  <si>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</si>
  <si>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</si>
  <si>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</si>
  <si>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</si>
  <si>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</si>
  <si>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</si>
  <si>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</si>
  <si>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</si>
  <si>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</si>
  <si>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</si>
  <si>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</si>
  <si>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</si>
  <si>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</si>
  <si>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</si>
  <si>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</si>
  <si>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</si>
  <si>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</si>
  <si>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</si>
  <si>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</si>
  <si>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</si>
  <si>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</si>
  <si>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</si>
  <si>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</si>
  <si>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</si>
  <si>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</si>
  <si>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</si>
  <si>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</si>
  <si>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</si>
  <si>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</si>
  <si>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</si>
  <si>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</si>
  <si>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</si>
  <si>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</si>
  <si>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</si>
  <si>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</si>
  <si>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</si>
  <si>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</si>
  <si>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</si>
  <si>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</si>
  <si>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</si>
  <si>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</si>
  <si>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</si>
  <si>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</si>
  <si>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</si>
  <si>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</si>
  <si>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</si>
  <si>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</si>
  <si>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</si>
  <si>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</si>
  <si>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</si>
  <si>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</si>
  <si>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</si>
  <si>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</si>
  <si>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</si>
  <si>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</si>
  <si>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</si>
  <si>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</si>
  <si>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</si>
  <si>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</si>
  <si>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</si>
  <si>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</si>
  <si>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</si>
  <si>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</si>
  <si>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Other financial costs/income</t>
  </si>
  <si>
    <t>Adjusted EBITDA (unaudited) </t>
  </si>
  <si>
    <t>Acquisition and improvements of investment properties</t>
  </si>
  <si>
    <t>Net cash used in financing activities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</si>
  <si>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</si>
  <si>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</si>
  <si>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</si>
  <si>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</si>
  <si>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</si>
  <si>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</si>
  <si>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</si>
  <si>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</si>
  <si>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</si>
  <si>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</si>
  <si>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</si>
  <si>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</si>
  <si>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</si>
  <si>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</si>
  <si>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Adjusted EBITDA</t>
  </si>
  <si>
    <t>IQ 22</t>
  </si>
  <si>
    <t>IQ 21</t>
  </si>
  <si>
    <t>IQ 20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</si>
  <si>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</si>
  <si>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</si>
  <si>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</si>
  <si>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</si>
  <si>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</si>
  <si>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</si>
  <si>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</si>
  <si>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</si>
  <si>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</si>
  <si>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</si>
  <si>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</si>
  <si>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</si>
  <si>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</si>
  <si>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</si>
  <si>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</si>
  <si>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</si>
  <si>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</si>
  <si>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</si>
  <si>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</si>
  <si>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</si>
  <si>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</si>
  <si>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</si>
  <si>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</si>
  <si>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</si>
  <si>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</si>
  <si>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</si>
  <si>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</si>
  <si>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</si>
  <si>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</si>
  <si>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</si>
  <si>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</si>
  <si>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</si>
  <si>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</si>
  <si>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</si>
  <si>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</si>
  <si>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</si>
  <si>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</si>
  <si>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</si>
  <si>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</si>
  <si>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</si>
  <si>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</si>
  <si>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</si>
  <si>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</si>
  <si>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</si>
  <si>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</si>
  <si>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</si>
  <si>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</si>
  <si>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</si>
  <si>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</si>
  <si>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</si>
  <si>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</si>
  <si>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</si>
  <si>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</si>
  <si>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</si>
  <si>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</si>
  <si>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</si>
  <si>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</si>
  <si>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</si>
  <si>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</si>
  <si>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</si>
  <si>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</si>
  <si>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</si>
  <si>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</si>
  <si>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</si>
  <si>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</si>
  <si>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</si>
  <si>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</si>
  <si>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</si>
  <si>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</si>
  <si>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</si>
  <si>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Non-controlling interest related to PAMSA’s fair value</t>
  </si>
  <si>
    <t>Results of associates and joint ventures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</si>
  <si>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</si>
  <si>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</si>
  <si>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</si>
  <si>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</si>
  <si>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</si>
  <si>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Clothes and footwear</t>
  </si>
  <si>
    <t>IIQ 23</t>
  </si>
  <si>
    <t xml:space="preserve">Income tax credit </t>
  </si>
  <si>
    <t>(Loss) / profit from operations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</si>
  <si>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</si>
  <si>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</si>
  <si>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</si>
  <si>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</si>
  <si>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</si>
  <si>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</si>
  <si>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</si>
  <si>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</si>
  <si>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</si>
  <si>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</si>
  <si>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IIIQ 23</t>
  </si>
  <si>
    <t>EBITDA by Segment (ARS million)</t>
  </si>
  <si>
    <t>IVQ 23</t>
  </si>
  <si>
    <t>Total AAA &amp; A+</t>
  </si>
  <si>
    <t>Total B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</si>
  <si>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</si>
  <si>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</si>
  <si>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</si>
  <si>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</si>
  <si>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Repurchase of treasury shares</t>
  </si>
  <si>
    <t>IQ 24</t>
  </si>
  <si>
    <t>Proceeds from sales of interest held in associates and joint ventures</t>
  </si>
  <si>
    <t>Increase of loans granted to related parties</t>
  </si>
  <si>
    <t>Profit for the period</t>
  </si>
  <si>
    <t>Net gain / (loss) from fair value adjustment of investment properties</t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</si>
  <si>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</si>
  <si>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</si>
  <si>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</si>
  <si>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</si>
  <si>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</si>
  <si>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</si>
  <si>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</si>
  <si>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</si>
  <si>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</si>
  <si>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</si>
  <si>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 xml:space="preserve">Income tax liabilities </t>
  </si>
  <si>
    <t>Net cash generated from operating activities before income tax paid</t>
  </si>
  <si>
    <t>Proceeds from loans granted to related parties</t>
  </si>
  <si>
    <t>Obtaining / (payments) of short term loans, net</t>
  </si>
  <si>
    <t xml:space="preserve">Percentage rent </t>
  </si>
  <si>
    <t>Revenues from admission rights</t>
  </si>
  <si>
    <t>Parking</t>
  </si>
  <si>
    <t>Result from sales of investment properties</t>
  </si>
  <si>
    <t xml:space="preserve">*Includes Puerto Retiro, CYRSA and Nuevo Puerto Santa Fe </t>
  </si>
  <si>
    <t>Result from operations before financing and taxation</t>
  </si>
  <si>
    <t>IIIQ 24</t>
  </si>
  <si>
    <t>Net (loss) / gain from fair value adjustment of investment properties</t>
  </si>
  <si>
    <t xml:space="preserve">Other operating results, net </t>
  </si>
  <si>
    <t>(Loss) / profit before financial results and income tax</t>
  </si>
  <si>
    <t xml:space="preserve">Financial results, net </t>
  </si>
  <si>
    <t>(Loss) / profit before income tax</t>
  </si>
  <si>
    <t xml:space="preserve">Income tax expense </t>
  </si>
  <si>
    <t>(Loss) / profit for the period</t>
  </si>
  <si>
    <t>Total comprehensive (loss) / income for the period</t>
  </si>
  <si>
    <t>Total comprehensive (loss) / income attributable to:</t>
  </si>
  <si>
    <t>(Loss) / profit per share attributable to equity holders of the parent: (ii)</t>
  </si>
  <si>
    <t>Payment of lease liabilities</t>
  </si>
  <si>
    <t>(in ARS million) </t>
  </si>
  <si>
    <t>(in ARS million)</t>
  </si>
  <si>
    <t>IVQ 24</t>
  </si>
  <si>
    <t>06.30.2024</t>
  </si>
  <si>
    <t>Tenant Sales per Type of Business</t>
  </si>
  <si>
    <r>
      <t>(in ARS million)</t>
    </r>
    <r>
      <rPr>
        <sz val="9"/>
        <color rgb="FFFFFFFF"/>
        <rFont val="Arial"/>
        <family val="2"/>
      </rPr>
      <t> </t>
    </r>
  </si>
  <si>
    <t>Profitability</t>
  </si>
  <si>
    <t>RESULT OF THE PERIOD</t>
  </si>
  <si>
    <t>AVERAGE SHAREHOLDERS' EQUITY</t>
  </si>
  <si>
    <t>IQ 25</t>
  </si>
  <si>
    <t>Unaudited Condensed Interim Consolidated Statement of Financial Position</t>
  </si>
  <si>
    <t>Other comprehensive loss:</t>
  </si>
  <si>
    <t>Currency translation adjustment and other comprehensive loss from subsidiaries and associates (i)</t>
  </si>
  <si>
    <t>Total other comprehensive loss for the period</t>
  </si>
  <si>
    <t>(Loss) / profit for the year attributable to:</t>
  </si>
  <si>
    <t>Unaudited Condensed Interim Consolidated Statement of Income and Other Comprehensive Income</t>
  </si>
  <si>
    <t>Proceeds from derivative financial instruments</t>
  </si>
  <si>
    <t>Net cash (used in) / generated from investing activities</t>
  </si>
  <si>
    <t>Cash and cash equivalents at the beginning of the period</t>
  </si>
  <si>
    <t>Inflation adjustment of cash and cash equivalents</t>
  </si>
  <si>
    <t>Foreign exchange (loss) / gain on cash and cash equivalents and unrealized fair value result for cash equivalents</t>
  </si>
  <si>
    <t>Cash and cash equivalents at end of the period</t>
  </si>
  <si>
    <t>Unaudited Condensed Interim Consolidated Statement of Cash Flows</t>
  </si>
  <si>
    <r>
      <t xml:space="preserve">EBITDA </t>
    </r>
    <r>
      <rPr>
        <b/>
        <vertAlign val="superscript"/>
        <sz val="8"/>
        <color rgb="FF000000"/>
        <rFont val="Arial"/>
        <family val="2"/>
      </rPr>
      <t>(1)</t>
    </r>
  </si>
  <si>
    <r>
      <t xml:space="preserve">Adjusted EBITDA </t>
    </r>
    <r>
      <rPr>
        <b/>
        <vertAlign val="superscript"/>
        <sz val="8"/>
        <color rgb="FF000000"/>
        <rFont val="Arial"/>
        <family val="2"/>
      </rPr>
      <t>(1)</t>
    </r>
  </si>
  <si>
    <t>EBITDA (1)</t>
  </si>
  <si>
    <t>Adjusted EBITDA (1)</t>
  </si>
  <si>
    <r>
      <t>(ARS million)</t>
    </r>
    <r>
      <rPr>
        <b/>
        <i/>
        <sz val="8"/>
        <color rgb="FFFFFFFF"/>
        <rFont val="Arial"/>
        <family val="2"/>
      </rPr>
      <t> </t>
    </r>
  </si>
  <si>
    <t xml:space="preserve">Alto Palermo </t>
  </si>
  <si>
    <t xml:space="preserve">Abasto Shopping </t>
  </si>
  <si>
    <t xml:space="preserve">Alto Avellaneda </t>
  </si>
  <si>
    <t xml:space="preserve">Alcorta Shopping </t>
  </si>
  <si>
    <t xml:space="preserve">Patio Bullrich </t>
  </si>
  <si>
    <t xml:space="preserve">Dot Baires Shopping </t>
  </si>
  <si>
    <t xml:space="preserve">Soleil </t>
  </si>
  <si>
    <t xml:space="preserve">Alto Noa Shopping </t>
  </si>
  <si>
    <t xml:space="preserve">Alto Rosario Shopping </t>
  </si>
  <si>
    <t xml:space="preserve">Mendoza Plaza Shopping </t>
  </si>
  <si>
    <t xml:space="preserve">Córdoba Shopping </t>
  </si>
  <si>
    <r>
      <t>La Ribera Shopping</t>
    </r>
    <r>
      <rPr>
        <vertAlign val="superscript"/>
        <sz val="8"/>
        <color rgb="FF000000"/>
        <rFont val="Arial"/>
        <family val="2"/>
      </rPr>
      <t>(1)</t>
    </r>
  </si>
  <si>
    <t>Total sales</t>
  </si>
  <si>
    <t xml:space="preserve">Department Store </t>
  </si>
  <si>
    <t>Home and decoration</t>
  </si>
  <si>
    <t>Restaurants</t>
  </si>
  <si>
    <t>Home Appliances</t>
  </si>
  <si>
    <t xml:space="preserve">Total </t>
  </si>
  <si>
    <t>(ARS million) </t>
  </si>
  <si>
    <t>Total rent</t>
  </si>
  <si>
    <t>Non-traditional advertising</t>
  </si>
  <si>
    <t>Other</t>
  </si>
  <si>
    <t>Expenses and Collective Promotion Fund</t>
  </si>
  <si>
    <t>Base rent(1)</t>
  </si>
  <si>
    <t>Subtotal(2)</t>
  </si>
  <si>
    <t>EBITDA(1)</t>
  </si>
  <si>
    <t>Impairment loss on intangible assets</t>
  </si>
  <si>
    <t xml:space="preserve">Recovery of provision </t>
  </si>
  <si>
    <t>Result for the period from continued operations</t>
  </si>
  <si>
    <t> (in ARS million) </t>
  </si>
  <si>
    <t>Impairment Loss on Intangible Assets</t>
  </si>
  <si>
    <t>Recovery of provision</t>
  </si>
  <si>
    <t>Adjusted FFO (unaudited)</t>
  </si>
  <si>
    <t>Income tax current / deferred(1)</t>
  </si>
  <si>
    <t>Terrazas de Mayo</t>
  </si>
  <si>
    <t>IIQ 25</t>
  </si>
  <si>
    <t>Three month</t>
  </si>
  <si>
    <t>Contributions and issuance of capital in associates and joint ventures</t>
  </si>
  <si>
    <t>Dividends collected from associates and joint ventures</t>
  </si>
  <si>
    <t>Loans received from associates and joint ventures, net</t>
  </si>
  <si>
    <t>Dividends paid</t>
  </si>
  <si>
    <t>Var a/a</t>
  </si>
  <si>
    <t>IIIQ 25</t>
  </si>
  <si>
    <t xml:space="preserve">as of March 31, 2025 and June 30, 2024 </t>
  </si>
  <si>
    <t>31.03.2025</t>
  </si>
  <si>
    <t>Nine month</t>
  </si>
  <si>
    <t>31.03.2024</t>
  </si>
  <si>
    <t>31.03.2023</t>
  </si>
  <si>
    <t>for the nine and three-month periods ended March 31, 2025 and 2024</t>
  </si>
  <si>
    <t xml:space="preserve">for the nine-month periods ended March 31, 2025 and 2024  </t>
  </si>
  <si>
    <t>9M 25</t>
  </si>
  <si>
    <t>9M 24</t>
  </si>
  <si>
    <t>9M 23</t>
  </si>
  <si>
    <t>9M 22</t>
  </si>
  <si>
    <t>9M 21</t>
  </si>
  <si>
    <t>31.03.2022</t>
  </si>
  <si>
    <t>31.03.2021</t>
  </si>
  <si>
    <t xml:space="preserve">-   </t>
  </si>
  <si>
    <t>For the nine-month period ended March 31 (in ARS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</si>
</sst>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70" formatCode="_-* #,##0.0_-;\-* #,##0.0_-;_-* &quot;-&quot;??_-;_-@_-"/>
  </numFmts>
  <fonts count="38" x14ac:knownFonts="1"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FFFF"/>
      <name val="Arial"/>
      <family val="2"/>
    </font>
    <font>
      <u/>
      <sz val="9"/>
      <color rgb="FF00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i/>
      <sz val="8"/>
      <color rgb="FFFFFFFF"/>
      <name val="Arial"/>
      <family val="2"/>
    </font>
    <font>
      <vertAlign val="superscript"/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99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/>
    <xf numFmtId="0" fontId="2" fillId="3" borderId="0" xfId="0" applyFont="1" applyFill="1" applyAlignment="1">
      <alignment vertical="center" wrapText="1"/>
    </xf>
    <xf numFmtId="0" fontId="9" fillId="0" borderId="0" xfId="0" applyFont="1"/>
    <xf numFmtId="0" fontId="9" fillId="2" borderId="0" xfId="0" applyFont="1" applyFill="1"/>
    <xf numFmtId="2" fontId="2" fillId="2" borderId="0" xfId="0" applyNumberFormat="1" applyFont="1" applyFill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166" fontId="13" fillId="0" borderId="0" xfId="3" applyNumberFormat="1" applyFont="1"/>
    <xf numFmtId="0" fontId="11" fillId="0" borderId="0" xfId="0" applyFont="1" applyAlignment="1">
      <alignment horizontal="right"/>
    </xf>
    <xf numFmtId="167" fontId="12" fillId="0" borderId="0" xfId="3" applyNumberFormat="1" applyFont="1"/>
    <xf numFmtId="167" fontId="13" fillId="0" borderId="0" xfId="3" applyNumberFormat="1" applyFont="1"/>
    <xf numFmtId="168" fontId="13" fillId="0" borderId="0" xfId="0" applyNumberFormat="1" applyFont="1"/>
    <xf numFmtId="167" fontId="12" fillId="0" borderId="0" xfId="3" applyNumberFormat="1" applyFont="1" applyFill="1"/>
    <xf numFmtId="0" fontId="13" fillId="5" borderId="0" xfId="0" applyFont="1" applyFill="1"/>
    <xf numFmtId="167" fontId="13" fillId="5" borderId="0" xfId="0" applyNumberFormat="1" applyFont="1" applyFill="1"/>
    <xf numFmtId="167" fontId="13" fillId="5" borderId="0" xfId="3" applyNumberFormat="1" applyFont="1" applyFill="1"/>
    <xf numFmtId="167" fontId="13" fillId="0" borderId="0" xfId="0" applyNumberFormat="1" applyFont="1"/>
    <xf numFmtId="164" fontId="13" fillId="0" borderId="0" xfId="1" applyNumberFormat="1" applyFont="1" applyFill="1"/>
    <xf numFmtId="164" fontId="13" fillId="0" borderId="0" xfId="1" applyNumberFormat="1" applyFont="1"/>
    <xf numFmtId="164" fontId="13" fillId="0" borderId="0" xfId="0" applyNumberFormat="1" applyFont="1"/>
    <xf numFmtId="43" fontId="13" fillId="0" borderId="0" xfId="2" applyFont="1"/>
    <xf numFmtId="43" fontId="13" fillId="0" borderId="0" xfId="2" applyFont="1" applyFill="1"/>
    <xf numFmtId="164" fontId="11" fillId="0" borderId="0" xfId="1" applyNumberFormat="1" applyFont="1"/>
    <xf numFmtId="164" fontId="13" fillId="5" borderId="0" xfId="1" applyNumberFormat="1" applyFont="1" applyFill="1"/>
    <xf numFmtId="3" fontId="13" fillId="0" borderId="0" xfId="0" applyNumberFormat="1" applyFont="1"/>
    <xf numFmtId="17" fontId="13" fillId="0" borderId="0" xfId="0" applyNumberFormat="1" applyFont="1"/>
    <xf numFmtId="9" fontId="13" fillId="0" borderId="0" xfId="1" applyFont="1"/>
    <xf numFmtId="0" fontId="14" fillId="6" borderId="0" xfId="0" applyFont="1" applyFill="1" applyAlignment="1">
      <alignment horizontal="center" vertical="center" wrapText="1"/>
    </xf>
    <xf numFmtId="166" fontId="14" fillId="6" borderId="0" xfId="3" applyNumberFormat="1" applyFont="1" applyFill="1" applyAlignment="1">
      <alignment horizontal="center" vertical="center" wrapText="1"/>
    </xf>
    <xf numFmtId="17" fontId="14" fillId="6" borderId="0" xfId="0" applyNumberFormat="1" applyFont="1" applyFill="1" applyAlignment="1">
      <alignment horizontal="center"/>
    </xf>
    <xf numFmtId="43" fontId="13" fillId="0" borderId="0" xfId="2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164" fontId="13" fillId="5" borderId="0" xfId="1" applyNumberFormat="1" applyFont="1" applyFill="1" applyAlignment="1">
      <alignment horizontal="right" vertical="center"/>
    </xf>
    <xf numFmtId="168" fontId="2" fillId="2" borderId="0" xfId="2" applyNumberFormat="1" applyFont="1" applyFill="1" applyAlignment="1">
      <alignment horizontal="center" vertical="center" wrapText="1"/>
    </xf>
    <xf numFmtId="168" fontId="3" fillId="4" borderId="0" xfId="2" applyNumberFormat="1" applyFont="1" applyFill="1" applyAlignment="1">
      <alignment horizontal="center" vertical="center" wrapText="1"/>
    </xf>
    <xf numFmtId="168" fontId="2" fillId="7" borderId="0" xfId="2" applyNumberFormat="1" applyFont="1" applyFill="1" applyAlignment="1">
      <alignment horizontal="right" vertical="center"/>
    </xf>
    <xf numFmtId="0" fontId="3" fillId="7" borderId="0" xfId="0" applyFont="1" applyFill="1" applyAlignment="1">
      <alignment vertical="center"/>
    </xf>
    <xf numFmtId="168" fontId="3" fillId="7" borderId="0" xfId="2" applyNumberFormat="1" applyFont="1" applyFill="1" applyAlignment="1">
      <alignment horizontal="right" vertical="center"/>
    </xf>
    <xf numFmtId="167" fontId="12" fillId="0" borderId="0" xfId="3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68" fontId="13" fillId="0" borderId="0" xfId="2" applyNumberFormat="1" applyFont="1" applyFill="1"/>
    <xf numFmtId="167" fontId="13" fillId="0" borderId="0" xfId="3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  <xf numFmtId="164" fontId="13" fillId="0" borderId="0" xfId="1" applyNumberFormat="1" applyFont="1" applyAlignment="1">
      <alignment horizontal="center"/>
    </xf>
    <xf numFmtId="167" fontId="13" fillId="0" borderId="0" xfId="3" applyNumberFormat="1" applyFont="1" applyAlignment="1">
      <alignment horizontal="center" vertical="center"/>
    </xf>
    <xf numFmtId="168" fontId="2" fillId="4" borderId="0" xfId="2" applyNumberFormat="1" applyFont="1" applyFill="1" applyAlignment="1">
      <alignment horizontal="right" vertical="center"/>
    </xf>
    <xf numFmtId="0" fontId="9" fillId="8" borderId="0" xfId="0" applyFont="1" applyFill="1" applyAlignment="1">
      <alignment vertical="center" wrapText="1"/>
    </xf>
    <xf numFmtId="0" fontId="1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0" fillId="7" borderId="0" xfId="0" applyFill="1"/>
    <xf numFmtId="0" fontId="7" fillId="8" borderId="0" xfId="0" applyFont="1" applyFill="1" applyAlignment="1">
      <alignment horizontal="center" vertical="center"/>
    </xf>
    <xf numFmtId="164" fontId="13" fillId="0" borderId="0" xfId="0" applyNumberFormat="1" applyFont="1" applyAlignment="1">
      <alignment horizontal="center"/>
    </xf>
    <xf numFmtId="43" fontId="13" fillId="0" borderId="0" xfId="2" applyFont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20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3" fontId="18" fillId="0" borderId="2" xfId="0" applyNumberFormat="1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18" fillId="0" borderId="6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right" vertical="center" wrapText="1"/>
    </xf>
    <xf numFmtId="3" fontId="20" fillId="0" borderId="1" xfId="0" applyNumberFormat="1" applyFont="1" applyBorder="1" applyAlignment="1">
      <alignment horizontal="right" vertical="center" wrapText="1"/>
    </xf>
    <xf numFmtId="3" fontId="18" fillId="0" borderId="1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1" xfId="0" applyFont="1" applyBorder="1" applyAlignment="1">
      <alignment horizontal="justify" vertical="center"/>
    </xf>
    <xf numFmtId="0" fontId="18" fillId="0" borderId="6" xfId="0" applyFont="1" applyBorder="1" applyAlignment="1">
      <alignment vertical="center"/>
    </xf>
    <xf numFmtId="0" fontId="18" fillId="0" borderId="4" xfId="0" applyFont="1" applyBorder="1" applyAlignment="1">
      <alignment vertical="center" wrapText="1"/>
    </xf>
    <xf numFmtId="0" fontId="17" fillId="8" borderId="5" xfId="0" applyFont="1" applyFill="1" applyBorder="1" applyAlignment="1">
      <alignment vertical="center"/>
    </xf>
    <xf numFmtId="0" fontId="20" fillId="2" borderId="0" xfId="0" applyFont="1" applyFill="1" applyAlignment="1">
      <alignment vertical="center" wrapText="1"/>
    </xf>
    <xf numFmtId="3" fontId="20" fillId="2" borderId="0" xfId="0" applyNumberFormat="1" applyFont="1" applyFill="1" applyAlignment="1">
      <alignment horizontal="center" vertical="center" wrapText="1"/>
    </xf>
    <xf numFmtId="164" fontId="20" fillId="2" borderId="0" xfId="1" applyNumberFormat="1" applyFont="1" applyFill="1" applyAlignment="1">
      <alignment horizontal="center" vertical="center" wrapText="1"/>
    </xf>
    <xf numFmtId="3" fontId="20" fillId="0" borderId="1" xfId="0" applyNumberFormat="1" applyFont="1" applyBorder="1" applyAlignment="1">
      <alignment horizontal="center" vertical="center" wrapText="1"/>
    </xf>
    <xf numFmtId="164" fontId="20" fillId="0" borderId="1" xfId="1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164" fontId="18" fillId="2" borderId="1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164" fontId="18" fillId="0" borderId="1" xfId="1" applyNumberFormat="1" applyFont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164" fontId="20" fillId="0" borderId="0" xfId="1" applyNumberFormat="1" applyFont="1" applyAlignment="1">
      <alignment horizontal="center" vertical="center" wrapText="1"/>
    </xf>
    <xf numFmtId="0" fontId="20" fillId="2" borderId="3" xfId="0" applyFont="1" applyFill="1" applyBorder="1" applyAlignment="1">
      <alignment vertical="center" wrapText="1"/>
    </xf>
    <xf numFmtId="3" fontId="20" fillId="2" borderId="3" xfId="0" applyNumberFormat="1" applyFont="1" applyFill="1" applyBorder="1" applyAlignment="1">
      <alignment horizontal="center" vertical="center" wrapText="1"/>
    </xf>
    <xf numFmtId="164" fontId="20" fillId="2" borderId="3" xfId="1" applyNumberFormat="1" applyFont="1" applyFill="1" applyBorder="1" applyAlignment="1">
      <alignment horizontal="center" vertical="center" wrapText="1"/>
    </xf>
    <xf numFmtId="0" fontId="22" fillId="0" borderId="0" xfId="0" applyFont="1"/>
    <xf numFmtId="164" fontId="18" fillId="2" borderId="1" xfId="2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9" fillId="0" borderId="0" xfId="0" applyFont="1"/>
    <xf numFmtId="0" fontId="23" fillId="0" borderId="0" xfId="0" applyFont="1" applyAlignment="1">
      <alignment horizontal="left" vertical="center"/>
    </xf>
    <xf numFmtId="0" fontId="20" fillId="2" borderId="0" xfId="0" applyFont="1" applyFill="1" applyAlignment="1">
      <alignment vertical="center"/>
    </xf>
    <xf numFmtId="0" fontId="12" fillId="0" borderId="1" xfId="0" applyFont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12" fillId="0" borderId="1" xfId="0" applyFont="1" applyBorder="1" applyAlignment="1">
      <alignment vertical="center" wrapText="1"/>
    </xf>
    <xf numFmtId="0" fontId="23" fillId="7" borderId="1" xfId="0" applyFont="1" applyFill="1" applyBorder="1" applyAlignment="1">
      <alignment vertical="center"/>
    </xf>
    <xf numFmtId="3" fontId="18" fillId="7" borderId="1" xfId="0" applyNumberFormat="1" applyFont="1" applyFill="1" applyBorder="1" applyAlignment="1">
      <alignment horizontal="center" vertical="center" wrapText="1"/>
    </xf>
    <xf numFmtId="0" fontId="20" fillId="7" borderId="0" xfId="0" applyFont="1" applyFill="1" applyAlignment="1">
      <alignment vertical="center" wrapText="1"/>
    </xf>
    <xf numFmtId="3" fontId="20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vertical="center" wrapText="1"/>
    </xf>
    <xf numFmtId="3" fontId="20" fillId="4" borderId="0" xfId="0" applyNumberFormat="1" applyFont="1" applyFill="1" applyAlignment="1">
      <alignment horizontal="center" vertical="center"/>
    </xf>
    <xf numFmtId="0" fontId="20" fillId="4" borderId="0" xfId="0" applyFont="1" applyFill="1" applyAlignment="1">
      <alignment vertical="center" wrapText="1"/>
    </xf>
    <xf numFmtId="0" fontId="20" fillId="7" borderId="1" xfId="0" applyFont="1" applyFill="1" applyBorder="1" applyAlignment="1">
      <alignment vertical="center" wrapText="1"/>
    </xf>
    <xf numFmtId="3" fontId="20" fillId="7" borderId="1" xfId="0" applyNumberFormat="1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vertical="center"/>
    </xf>
    <xf numFmtId="3" fontId="18" fillId="4" borderId="7" xfId="0" applyNumberFormat="1" applyFont="1" applyFill="1" applyBorder="1" applyAlignment="1">
      <alignment horizontal="center" vertical="center" wrapText="1"/>
    </xf>
    <xf numFmtId="168" fontId="20" fillId="2" borderId="0" xfId="2" applyNumberFormat="1" applyFont="1" applyFill="1" applyAlignment="1">
      <alignment horizontal="center" vertical="center" wrapText="1"/>
    </xf>
    <xf numFmtId="168" fontId="20" fillId="0" borderId="0" xfId="2" applyNumberFormat="1" applyFont="1" applyAlignment="1">
      <alignment horizontal="center" vertical="center" wrapText="1"/>
    </xf>
    <xf numFmtId="0" fontId="18" fillId="2" borderId="0" xfId="0" applyFont="1" applyFill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168" fontId="20" fillId="2" borderId="1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168" fontId="18" fillId="0" borderId="1" xfId="2" applyNumberFormat="1" applyFont="1" applyBorder="1" applyAlignment="1">
      <alignment horizontal="center" vertical="center" wrapText="1"/>
    </xf>
    <xf numFmtId="168" fontId="20" fillId="0" borderId="0" xfId="2" applyNumberFormat="1" applyFont="1" applyFill="1" applyAlignment="1">
      <alignment horizontal="center" vertical="center" wrapText="1"/>
    </xf>
    <xf numFmtId="3" fontId="20" fillId="4" borderId="0" xfId="0" applyNumberFormat="1" applyFont="1" applyFill="1" applyAlignment="1">
      <alignment horizontal="center" vertical="center" wrapText="1"/>
    </xf>
    <xf numFmtId="164" fontId="20" fillId="4" borderId="0" xfId="0" applyNumberFormat="1" applyFont="1" applyFill="1" applyAlignment="1">
      <alignment horizontal="center" vertical="center" wrapText="1"/>
    </xf>
    <xf numFmtId="3" fontId="20" fillId="3" borderId="1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vertical="center"/>
    </xf>
    <xf numFmtId="0" fontId="20" fillId="9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3" fontId="20" fillId="2" borderId="0" xfId="0" applyNumberFormat="1" applyFont="1" applyFill="1" applyAlignment="1">
      <alignment horizontal="center" vertical="center"/>
    </xf>
    <xf numFmtId="164" fontId="20" fillId="9" borderId="0" xfId="0" applyNumberFormat="1" applyFont="1" applyFill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4" fontId="20" fillId="0" borderId="1" xfId="1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horizontal="center" vertical="center"/>
    </xf>
    <xf numFmtId="164" fontId="18" fillId="9" borderId="1" xfId="1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20" fillId="0" borderId="0" xfId="1" applyNumberFormat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vertical="center" wrapText="1"/>
    </xf>
    <xf numFmtId="3" fontId="20" fillId="2" borderId="1" xfId="0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3" fontId="20" fillId="0" borderId="2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vertical="center" wrapText="1"/>
    </xf>
    <xf numFmtId="3" fontId="18" fillId="4" borderId="1" xfId="0" applyNumberFormat="1" applyFont="1" applyFill="1" applyBorder="1" applyAlignment="1">
      <alignment horizontal="center" vertical="center"/>
    </xf>
    <xf numFmtId="164" fontId="18" fillId="4" borderId="1" xfId="1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center" vertical="center" wrapText="1"/>
    </xf>
    <xf numFmtId="3" fontId="20" fillId="7" borderId="0" xfId="0" applyNumberFormat="1" applyFont="1" applyFill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  <xf numFmtId="3" fontId="18" fillId="3" borderId="1" xfId="0" applyNumberFormat="1" applyFont="1" applyFill="1" applyBorder="1" applyAlignment="1">
      <alignment horizontal="center" vertical="center"/>
    </xf>
    <xf numFmtId="43" fontId="20" fillId="2" borderId="1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18" fillId="9" borderId="0" xfId="0" applyFont="1" applyFill="1" applyAlignment="1">
      <alignment vertical="center"/>
    </xf>
    <xf numFmtId="3" fontId="20" fillId="9" borderId="0" xfId="0" applyNumberFormat="1" applyFont="1" applyFill="1" applyAlignment="1">
      <alignment horizontal="center" vertical="center"/>
    </xf>
    <xf numFmtId="3" fontId="20" fillId="9" borderId="0" xfId="0" applyNumberFormat="1" applyFont="1" applyFill="1" applyAlignment="1">
      <alignment horizontal="center" vertical="center" wrapText="1"/>
    </xf>
    <xf numFmtId="0" fontId="20" fillId="10" borderId="1" xfId="0" applyFont="1" applyFill="1" applyBorder="1" applyAlignment="1">
      <alignment vertical="center"/>
    </xf>
    <xf numFmtId="0" fontId="20" fillId="10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vertical="center"/>
    </xf>
    <xf numFmtId="3" fontId="18" fillId="9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indent="1"/>
    </xf>
    <xf numFmtId="0" fontId="25" fillId="0" borderId="0" xfId="0" applyFont="1"/>
    <xf numFmtId="164" fontId="18" fillId="0" borderId="1" xfId="0" applyNumberFormat="1" applyFont="1" applyBorder="1" applyAlignment="1">
      <alignment horizontal="center" vertical="center"/>
    </xf>
    <xf numFmtId="0" fontId="17" fillId="8" borderId="0" xfId="0" applyFont="1" applyFill="1" applyAlignment="1">
      <alignment vertical="center" wrapText="1"/>
    </xf>
    <xf numFmtId="3" fontId="18" fillId="2" borderId="0" xfId="0" applyNumberFormat="1" applyFont="1" applyFill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2" fillId="8" borderId="0" xfId="0" applyFont="1" applyFill="1" applyAlignment="1">
      <alignment vertical="center" wrapText="1"/>
    </xf>
    <xf numFmtId="3" fontId="18" fillId="2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vertical="center" wrapText="1"/>
    </xf>
    <xf numFmtId="3" fontId="18" fillId="3" borderId="0" xfId="0" applyNumberFormat="1" applyFont="1" applyFill="1" applyAlignment="1">
      <alignment horizontal="center" vertical="center" wrapText="1"/>
    </xf>
    <xf numFmtId="0" fontId="20" fillId="3" borderId="0" xfId="0" applyFont="1" applyFill="1" applyAlignment="1">
      <alignment vertical="center" wrapText="1"/>
    </xf>
    <xf numFmtId="3" fontId="20" fillId="3" borderId="0" xfId="0" applyNumberFormat="1" applyFont="1" applyFill="1" applyAlignment="1">
      <alignment horizontal="center" vertical="center" wrapText="1"/>
    </xf>
    <xf numFmtId="0" fontId="13" fillId="3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wrapText="1"/>
    </xf>
    <xf numFmtId="3" fontId="18" fillId="0" borderId="0" xfId="0" applyNumberFormat="1" applyFont="1" applyAlignment="1">
      <alignment horizontal="center" vertical="center"/>
    </xf>
    <xf numFmtId="0" fontId="18" fillId="3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0" fontId="29" fillId="0" borderId="0" xfId="0" applyFont="1" applyAlignment="1">
      <alignment vertical="center"/>
    </xf>
    <xf numFmtId="3" fontId="18" fillId="9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3" fontId="2" fillId="0" borderId="0" xfId="0" applyNumberFormat="1" applyFont="1" applyAlignment="1">
      <alignment horizontal="right" vertical="center" wrapText="1"/>
    </xf>
    <xf numFmtId="0" fontId="2" fillId="4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2" fillId="2" borderId="0" xfId="0" applyFont="1" applyFill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 wrapText="1"/>
    </xf>
    <xf numFmtId="3" fontId="2" fillId="0" borderId="0" xfId="0" applyNumberFormat="1" applyFont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3" fontId="2" fillId="4" borderId="0" xfId="0" applyNumberFormat="1" applyFont="1" applyFill="1" applyAlignment="1">
      <alignment horizontal="right" vertical="center" wrapText="1"/>
    </xf>
    <xf numFmtId="3" fontId="2" fillId="4" borderId="0" xfId="0" applyNumberFormat="1" applyFont="1" applyFill="1" applyAlignment="1">
      <alignment horizontal="right" vertical="center"/>
    </xf>
    <xf numFmtId="3" fontId="2" fillId="3" borderId="0" xfId="0" applyNumberFormat="1" applyFont="1" applyFill="1" applyAlignment="1">
      <alignment horizontal="right" vertical="center" wrapText="1"/>
    </xf>
    <xf numFmtId="0" fontId="2" fillId="3" borderId="0" xfId="0" applyFont="1" applyFill="1" applyAlignment="1">
      <alignment horizontal="right" vertical="center" wrapText="1"/>
    </xf>
    <xf numFmtId="168" fontId="3" fillId="4" borderId="0" xfId="2" applyNumberFormat="1" applyFont="1" applyFill="1" applyAlignment="1">
      <alignment horizontal="right" vertical="center"/>
    </xf>
    <xf numFmtId="168" fontId="2" fillId="0" borderId="0" xfId="2" applyNumberFormat="1" applyFont="1" applyFill="1" applyAlignment="1">
      <alignment horizontal="right" vertical="center"/>
    </xf>
    <xf numFmtId="0" fontId="3" fillId="0" borderId="0" xfId="0" applyFont="1" applyAlignment="1">
      <alignment vertical="center" wrapText="1"/>
    </xf>
    <xf numFmtId="168" fontId="3" fillId="0" borderId="0" xfId="2" applyNumberFormat="1" applyFont="1" applyFill="1" applyAlignment="1">
      <alignment horizontal="center" vertical="center" wrapText="1"/>
    </xf>
    <xf numFmtId="10" fontId="13" fillId="0" borderId="0" xfId="2" applyNumberFormat="1" applyFont="1" applyAlignment="1">
      <alignment horizontal="center" vertical="center"/>
    </xf>
    <xf numFmtId="10" fontId="13" fillId="0" borderId="0" xfId="0" applyNumberFormat="1" applyFont="1"/>
    <xf numFmtId="0" fontId="9" fillId="0" borderId="0" xfId="0" applyFont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8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164" fontId="18" fillId="7" borderId="1" xfId="1" applyNumberFormat="1" applyFont="1" applyFill="1" applyBorder="1" applyAlignment="1">
      <alignment horizontal="center" vertical="center" wrapText="1"/>
    </xf>
    <xf numFmtId="164" fontId="20" fillId="4" borderId="0" xfId="0" applyNumberFormat="1" applyFont="1" applyFill="1" applyAlignment="1">
      <alignment horizontal="center" vertical="center"/>
    </xf>
    <xf numFmtId="164" fontId="20" fillId="7" borderId="0" xfId="1" applyNumberFormat="1" applyFont="1" applyFill="1" applyAlignment="1">
      <alignment horizontal="center" vertical="center"/>
    </xf>
    <xf numFmtId="164" fontId="20" fillId="4" borderId="0" xfId="1" applyNumberFormat="1" applyFont="1" applyFill="1" applyAlignment="1">
      <alignment horizontal="center" vertical="center"/>
    </xf>
    <xf numFmtId="164" fontId="18" fillId="4" borderId="7" xfId="1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168" fontId="20" fillId="2" borderId="2" xfId="2" applyNumberFormat="1" applyFont="1" applyFill="1" applyBorder="1" applyAlignment="1">
      <alignment horizontal="center" vertical="center" wrapText="1"/>
    </xf>
    <xf numFmtId="164" fontId="20" fillId="0" borderId="0" xfId="1" applyNumberFormat="1" applyFont="1" applyFill="1" applyAlignment="1">
      <alignment horizontal="center" vertical="center" wrapText="1"/>
    </xf>
    <xf numFmtId="164" fontId="20" fillId="2" borderId="1" xfId="1" applyNumberFormat="1" applyFont="1" applyFill="1" applyBorder="1" applyAlignment="1">
      <alignment horizontal="center" vertical="center" wrapText="1"/>
    </xf>
    <xf numFmtId="164" fontId="20" fillId="2" borderId="2" xfId="1" applyNumberFormat="1" applyFont="1" applyFill="1" applyBorder="1" applyAlignment="1">
      <alignment horizontal="center" vertical="center" wrapText="1"/>
    </xf>
    <xf numFmtId="43" fontId="20" fillId="0" borderId="1" xfId="2" applyFont="1" applyBorder="1" applyAlignment="1">
      <alignment horizontal="center" vertical="center" wrapText="1"/>
    </xf>
    <xf numFmtId="0" fontId="0" fillId="0" borderId="2" xfId="0" applyBorder="1"/>
    <xf numFmtId="3" fontId="20" fillId="2" borderId="0" xfId="0" applyNumberFormat="1" applyFont="1" applyFill="1" applyAlignment="1">
      <alignment horizontal="left" vertical="center"/>
    </xf>
    <xf numFmtId="3" fontId="20" fillId="0" borderId="1" xfId="0" applyNumberFormat="1" applyFont="1" applyBorder="1" applyAlignment="1">
      <alignment horizontal="left" vertical="center"/>
    </xf>
    <xf numFmtId="3" fontId="18" fillId="2" borderId="1" xfId="0" applyNumberFormat="1" applyFont="1" applyFill="1" applyBorder="1" applyAlignment="1">
      <alignment horizontal="left" vertical="center"/>
    </xf>
    <xf numFmtId="3" fontId="20" fillId="3" borderId="0" xfId="0" applyNumberFormat="1" applyFont="1" applyFill="1" applyAlignment="1">
      <alignment horizontal="left" vertical="center"/>
    </xf>
    <xf numFmtId="3" fontId="20" fillId="2" borderId="1" xfId="0" applyNumberFormat="1" applyFont="1" applyFill="1" applyBorder="1" applyAlignment="1">
      <alignment horizontal="left" vertical="center"/>
    </xf>
    <xf numFmtId="3" fontId="18" fillId="3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43" fontId="18" fillId="2" borderId="1" xfId="2" applyFont="1" applyFill="1" applyBorder="1" applyAlignment="1">
      <alignment horizontal="center" vertical="center"/>
    </xf>
    <xf numFmtId="43" fontId="18" fillId="3" borderId="1" xfId="2" applyFont="1" applyFill="1" applyBorder="1" applyAlignment="1">
      <alignment horizontal="center" vertical="center"/>
    </xf>
    <xf numFmtId="43" fontId="20" fillId="2" borderId="0" xfId="2" applyFont="1" applyFill="1" applyAlignment="1">
      <alignment horizontal="center" vertical="center" wrapText="1"/>
    </xf>
    <xf numFmtId="43" fontId="20" fillId="7" borderId="0" xfId="2" applyFont="1" applyFill="1" applyAlignment="1">
      <alignment horizontal="center" vertical="center" wrapText="1"/>
    </xf>
    <xf numFmtId="0" fontId="13" fillId="0" borderId="0" xfId="0" applyFont="1" applyAlignment="1">
      <alignment horizontal="right"/>
    </xf>
    <xf numFmtId="168" fontId="13" fillId="0" borderId="0" xfId="0" applyNumberFormat="1" applyFont="1" applyAlignment="1">
      <alignment horizontal="right"/>
    </xf>
    <xf numFmtId="167" fontId="24" fillId="5" borderId="0" xfId="3" applyNumberFormat="1" applyFont="1" applyFill="1"/>
    <xf numFmtId="0" fontId="33" fillId="0" borderId="0" xfId="0" applyFont="1" applyAlignment="1">
      <alignment vertical="center" wrapText="1"/>
    </xf>
    <xf numFmtId="3" fontId="20" fillId="0" borderId="2" xfId="0" applyNumberFormat="1" applyFont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164" fontId="18" fillId="2" borderId="2" xfId="2" applyNumberFormat="1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 wrapText="1"/>
    </xf>
    <xf numFmtId="164" fontId="20" fillId="4" borderId="1" xfId="1" applyNumberFormat="1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" fillId="9" borderId="1" xfId="0" applyNumberFormat="1" applyFont="1" applyFill="1" applyBorder="1" applyAlignment="1">
      <alignment horizontal="center" vertical="center" wrapText="1"/>
    </xf>
    <xf numFmtId="0" fontId="34" fillId="0" borderId="2" xfId="0" applyFont="1" applyBorder="1"/>
    <xf numFmtId="3" fontId="2" fillId="10" borderId="8" xfId="0" applyNumberFormat="1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10" fontId="2" fillId="9" borderId="1" xfId="2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0" fontId="3" fillId="0" borderId="1" xfId="2" applyNumberFormat="1" applyFont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10" fontId="3" fillId="4" borderId="1" xfId="2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164" fontId="3" fillId="7" borderId="1" xfId="1" applyNumberFormat="1" applyFont="1" applyFill="1" applyBorder="1" applyAlignment="1">
      <alignment horizontal="center" vertical="center" wrapText="1"/>
    </xf>
    <xf numFmtId="9" fontId="3" fillId="4" borderId="1" xfId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9" fontId="2" fillId="0" borderId="1" xfId="1" applyFont="1" applyBorder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3" fontId="18" fillId="4" borderId="0" xfId="0" applyNumberFormat="1" applyFont="1" applyFill="1" applyAlignment="1">
      <alignment horizontal="center" vertical="center"/>
    </xf>
    <xf numFmtId="3" fontId="20" fillId="10" borderId="1" xfId="0" applyNumberFormat="1" applyFont="1" applyFill="1" applyBorder="1" applyAlignment="1">
      <alignment horizontal="center" vertical="center"/>
    </xf>
    <xf numFmtId="3" fontId="18" fillId="10" borderId="1" xfId="0" applyNumberFormat="1" applyFont="1" applyFill="1" applyBorder="1" applyAlignment="1">
      <alignment horizontal="center" vertical="center" wrapText="1"/>
    </xf>
    <xf numFmtId="3" fontId="18" fillId="10" borderId="1" xfId="0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right" vertical="center"/>
    </xf>
    <xf numFmtId="3" fontId="18" fillId="0" borderId="0" xfId="0" applyNumberFormat="1" applyFont="1" applyAlignment="1">
      <alignment horizontal="right" vertical="center"/>
    </xf>
    <xf numFmtId="168" fontId="18" fillId="0" borderId="1" xfId="2" applyNumberFormat="1" applyFont="1" applyBorder="1" applyAlignment="1">
      <alignment horizontal="right" vertical="center" wrapText="1"/>
    </xf>
    <xf numFmtId="43" fontId="18" fillId="2" borderId="1" xfId="2" applyFont="1" applyFill="1" applyBorder="1" applyAlignment="1">
      <alignment horizontal="center" vertical="center" wrapText="1"/>
    </xf>
    <xf numFmtId="43" fontId="2" fillId="0" borderId="0" xfId="2" applyFont="1" applyAlignment="1">
      <alignment horizontal="center" vertical="center"/>
    </xf>
    <xf numFmtId="14" fontId="0" fillId="0" borderId="0" xfId="0" applyNumberFormat="1"/>
    <xf numFmtId="14" fontId="19" fillId="0" borderId="0" xfId="0" applyNumberFormat="1" applyFont="1"/>
    <xf numFmtId="170" fontId="13" fillId="0" borderId="0" xfId="0" applyNumberFormat="1" applyFont="1"/>
    <xf numFmtId="0" fontId="35" fillId="0" borderId="0" xfId="0" applyFont="1"/>
    <xf numFmtId="0" fontId="36" fillId="0" borderId="0" xfId="0" applyFont="1"/>
    <xf numFmtId="164" fontId="37" fillId="0" borderId="0" xfId="0" applyNumberFormat="1" applyFont="1"/>
    <xf numFmtId="164" fontId="37" fillId="5" borderId="0" xfId="1" applyNumberFormat="1" applyFont="1" applyFill="1"/>
    <xf numFmtId="0" fontId="37" fillId="0" borderId="0" xfId="0" applyFont="1"/>
    <xf numFmtId="0" fontId="12" fillId="7" borderId="0" xfId="0" applyFont="1" applyFill="1"/>
    <xf numFmtId="167" fontId="0" fillId="0" borderId="0" xfId="0" applyNumberFormat="1"/>
    <xf numFmtId="167" fontId="19" fillId="0" borderId="0" xfId="0" applyNumberFormat="1" applyFont="1"/>
    <xf numFmtId="168" fontId="20" fillId="0" borderId="0" xfId="2" applyNumberFormat="1" applyFont="1" applyAlignment="1">
      <alignment horizontal="right" vertical="center" wrapText="1"/>
    </xf>
    <xf numFmtId="168" fontId="20" fillId="0" borderId="1" xfId="2" applyNumberFormat="1" applyFont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1" fillId="8" borderId="5" xfId="0" applyFont="1" applyFill="1" applyBorder="1" applyAlignment="1">
      <alignment horizontal="center" vertical="center" wrapText="1"/>
    </xf>
    <xf numFmtId="3" fontId="20" fillId="10" borderId="1" xfId="0" applyNumberFormat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8" borderId="0" xfId="0" applyFont="1" applyFill="1" applyAlignment="1">
      <alignment horizontal="center" vertical="center"/>
    </xf>
  </cellXfs>
  <cellStyles count="6">
    <cellStyle name="Millares" xfId="2" builtinId="3"/>
    <cellStyle name="Millares 2" xfId="3" xr:uid="{DABB1F90-DC83-4171-A12A-9A630CE87F0F}"/>
    <cellStyle name="Millares 3" xfId="5" xr:uid="{C42CB562-F478-4418-8D49-1252932FA2F0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articulares/Mhyai/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/Planeamiento%20Cresud/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rojetos%20em%20Andamento/Eliane/Avalia&#231;&#227;o/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ADMINIST/CONTADUR/EXCEL/BALANCE%20MARZO%2005/CACTUS/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Documents%20and%20Settings/vsavon/Desktop/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5/Tablero%20de%20Control%20Finanzas/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35">
          <cell r="B35" t="str">
            <v>Longer cycle times at manufacturers continue to contribute to higher rental fees.</v>
          </cell>
        </row>
      </sheetData>
      <sheetData sheetId="193">
        <row r="68">
          <cell r="C68" t="str">
            <v>J '97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35">
          <cell r="B35" t="str">
            <v>Longer cycle times at manufacturers continue to contribute to higher rental fees.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35">
          <cell r="B35" t="str">
            <v>Longer cycle times at manufacturers continue to contribute to higher rental fees.</v>
          </cell>
        </row>
      </sheetData>
      <sheetData sheetId="212">
        <row r="35">
          <cell r="B35" t="str">
            <v>Longer cycle times at manufacturers continue to contribute to higher rental fees.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35">
          <cell r="B35" t="str">
            <v>Longer cycle times at manufacturers continue to contribute to higher rental fees.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35">
          <cell r="B35" t="str">
            <v>Longer cycle times at manufacturers continue to contribute to higher rental fees.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68">
          <cell r="C68" t="str">
            <v>J '97</v>
          </cell>
        </row>
      </sheetData>
      <sheetData sheetId="221">
        <row r="35">
          <cell r="B35" t="str">
            <v>Longer cycle times at manufacturers continue to contribute to higher rental fees.</v>
          </cell>
        </row>
      </sheetData>
      <sheetData sheetId="222">
        <row r="35">
          <cell r="B35" t="str">
            <v>Longer cycle times at manufacturers continue to contribute to higher rental fees.</v>
          </cell>
        </row>
      </sheetData>
      <sheetData sheetId="223">
        <row r="68">
          <cell r="C68" t="str">
            <v>J '97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35">
          <cell r="B35" t="str">
            <v>Longer cycle times at manufacturers continue to contribute to higher rental fees.</v>
          </cell>
        </row>
      </sheetData>
      <sheetData sheetId="227">
        <row r="68">
          <cell r="C68" t="str">
            <v>J '97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35">
          <cell r="B35" t="str">
            <v>Longer cycle times at manufacturers continue to contribute to higher rental fees.</v>
          </cell>
        </row>
      </sheetData>
      <sheetData sheetId="231">
        <row r="35">
          <cell r="B35" t="str">
            <v>Longer cycle times at manufacturers continue to contribute to higher rental fees.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5">
          <cell r="B35" t="str">
            <v>Longer cycle times at manufacturers continue to contribute to higher rental fees.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35">
          <cell r="B35" t="str">
            <v>Longer cycle times at manufacturers continue to contribute to higher rental fees.</v>
          </cell>
        </row>
      </sheetData>
      <sheetData sheetId="246">
        <row r="35">
          <cell r="B35" t="str">
            <v>Longer cycle times at manufacturers continue to contribute to higher rental fees.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35">
          <cell r="B35" t="str">
            <v>Longer cycle times at manufacturers continue to contribute to higher rental fees.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35">
          <cell r="B35" t="str">
            <v>Longer cycle times at manufacturers continue to contribute to higher rental fees.</v>
          </cell>
        </row>
      </sheetData>
      <sheetData sheetId="257">
        <row r="35">
          <cell r="B35" t="str">
            <v>Longer cycle times at manufacturers continue to contribute to higher rental fees.</v>
          </cell>
        </row>
      </sheetData>
      <sheetData sheetId="258">
        <row r="35">
          <cell r="B35" t="str">
            <v>Longer cycle times at manufacturers continue to contribute to higher rental fees.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35">
          <cell r="B35" t="str">
            <v>Longer cycle times at manufacturers continue to contribute to higher rental fees.</v>
          </cell>
        </row>
      </sheetData>
      <sheetData sheetId="267">
        <row r="35">
          <cell r="B35" t="str">
            <v>Longer cycle times at manufacturers continue to contribute to higher rental fees.</v>
          </cell>
        </row>
      </sheetData>
      <sheetData sheetId="268">
        <row r="35">
          <cell r="B35" t="str">
            <v>Longer cycle times at manufacturers continue to contribute to higher rental fees.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 xml:space="preserve">Inversiones </v>
          </cell>
        </row>
      </sheetData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20">
          <cell r="F20">
            <v>0</v>
          </cell>
        </row>
      </sheetData>
      <sheetData sheetId="26">
        <row r="1">
          <cell r="A1" t="str">
            <v xml:space="preserve">Inversiones 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>
        <row r="1">
          <cell r="A1" t="str">
            <v xml:space="preserve">Inversiones </v>
          </cell>
        </row>
      </sheetData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>
            <v>0</v>
          </cell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K67"/>
  <sheetViews>
    <sheetView showGridLines="0" tabSelected="1" zoomScaleNormal="100" workbookViewId="0">
      <pane xSplit="2" ySplit="3" topLeftCell="AA4" activePane="bottomRight" state="frozen"/>
      <selection activeCell="AK4" sqref="AK4"/>
      <selection pane="topRight" activeCell="AK4" sqref="AK4"/>
      <selection pane="bottomLeft" activeCell="AK4" sqref="AK4"/>
      <selection pane="bottomRight"/>
    </sheetView>
  </sheetViews>
  <sheetFormatPr baseColWidth="10" defaultColWidth="11.453125" defaultRowHeight="12" customHeight="1" x14ac:dyDescent="0.25"/>
  <cols>
    <col min="1" max="1" width="3.7265625" style="10" customWidth="1"/>
    <col min="2" max="2" width="27.7265625" style="12" customWidth="1"/>
    <col min="3" max="11" width="9.7265625" style="12" customWidth="1"/>
    <col min="12" max="12" width="9.7265625" style="13" customWidth="1"/>
    <col min="13" max="20" width="9.7265625" style="12" customWidth="1"/>
    <col min="21" max="16384" width="11.453125" style="12"/>
  </cols>
  <sheetData>
    <row r="1" spans="1:37" ht="12" customHeight="1" x14ac:dyDescent="0.25">
      <c r="A1" s="12"/>
      <c r="B1" s="11"/>
    </row>
    <row r="2" spans="1:37" ht="14.5" customHeight="1" x14ac:dyDescent="0.25">
      <c r="B2" s="295" t="s">
        <v>228</v>
      </c>
      <c r="C2" s="33" t="s">
        <v>157</v>
      </c>
      <c r="D2" s="33" t="s">
        <v>158</v>
      </c>
      <c r="E2" s="33" t="s">
        <v>159</v>
      </c>
      <c r="F2" s="33" t="s">
        <v>160</v>
      </c>
      <c r="G2" s="33" t="s">
        <v>161</v>
      </c>
      <c r="H2" s="33" t="s">
        <v>162</v>
      </c>
      <c r="I2" s="33" t="s">
        <v>163</v>
      </c>
      <c r="J2" s="33" t="s">
        <v>164</v>
      </c>
      <c r="K2" s="33" t="s">
        <v>165</v>
      </c>
      <c r="L2" s="34" t="s">
        <v>166</v>
      </c>
      <c r="M2" s="33" t="s">
        <v>167</v>
      </c>
      <c r="N2" s="33" t="s">
        <v>168</v>
      </c>
      <c r="O2" s="33" t="s">
        <v>155</v>
      </c>
      <c r="P2" s="33" t="s">
        <v>169</v>
      </c>
      <c r="Q2" s="33" t="s">
        <v>170</v>
      </c>
      <c r="R2" s="33" t="s">
        <v>171</v>
      </c>
      <c r="S2" s="33" t="s">
        <v>154</v>
      </c>
      <c r="T2" s="33" t="s">
        <v>172</v>
      </c>
      <c r="U2" s="33" t="s">
        <v>173</v>
      </c>
      <c r="V2" s="33" t="s">
        <v>174</v>
      </c>
      <c r="W2" s="33" t="s">
        <v>153</v>
      </c>
      <c r="X2" s="33" t="s">
        <v>211</v>
      </c>
      <c r="Y2" s="33" t="s">
        <v>217</v>
      </c>
      <c r="Z2" s="33" t="s">
        <v>218</v>
      </c>
      <c r="AA2" s="33" t="s">
        <v>231</v>
      </c>
      <c r="AB2" s="33" t="s">
        <v>234</v>
      </c>
      <c r="AC2" s="33" t="s">
        <v>247</v>
      </c>
      <c r="AD2" s="33" t="s">
        <v>249</v>
      </c>
      <c r="AE2" s="33" t="s">
        <v>257</v>
      </c>
      <c r="AF2" s="33" t="s">
        <v>262</v>
      </c>
      <c r="AG2" s="33" t="s">
        <v>282</v>
      </c>
      <c r="AH2" s="33" t="s">
        <v>296</v>
      </c>
      <c r="AI2" s="33" t="s">
        <v>303</v>
      </c>
      <c r="AJ2" s="33" t="s">
        <v>357</v>
      </c>
      <c r="AK2" s="33" t="s">
        <v>364</v>
      </c>
    </row>
    <row r="3" spans="1:37" ht="12" customHeight="1" x14ac:dyDescent="0.25">
      <c r="B3" s="295"/>
      <c r="C3" s="35">
        <v>42614</v>
      </c>
      <c r="D3" s="35">
        <v>42705</v>
      </c>
      <c r="E3" s="35">
        <v>42795</v>
      </c>
      <c r="F3" s="35">
        <v>42887</v>
      </c>
      <c r="G3" s="35">
        <v>42979</v>
      </c>
      <c r="H3" s="35">
        <v>43070</v>
      </c>
      <c r="I3" s="35">
        <v>43160</v>
      </c>
      <c r="J3" s="35">
        <v>43252</v>
      </c>
      <c r="K3" s="35">
        <v>43344</v>
      </c>
      <c r="L3" s="35">
        <v>43435</v>
      </c>
      <c r="M3" s="35">
        <v>43525</v>
      </c>
      <c r="N3" s="35">
        <v>43617</v>
      </c>
      <c r="O3" s="35">
        <v>43709</v>
      </c>
      <c r="P3" s="35">
        <v>43800</v>
      </c>
      <c r="Q3" s="35">
        <v>43891</v>
      </c>
      <c r="R3" s="35">
        <v>43983</v>
      </c>
      <c r="S3" s="35">
        <v>44075</v>
      </c>
      <c r="T3" s="35">
        <v>44166</v>
      </c>
      <c r="U3" s="35">
        <v>44256</v>
      </c>
      <c r="V3" s="35">
        <v>44348</v>
      </c>
      <c r="W3" s="35">
        <v>44440</v>
      </c>
      <c r="X3" s="35">
        <v>44440</v>
      </c>
      <c r="Y3" s="35">
        <v>44621</v>
      </c>
      <c r="Z3" s="35">
        <v>44742</v>
      </c>
      <c r="AA3" s="35">
        <v>44834</v>
      </c>
      <c r="AB3" s="35">
        <v>44926</v>
      </c>
      <c r="AC3" s="35">
        <v>45016</v>
      </c>
      <c r="AD3" s="35">
        <v>45107</v>
      </c>
      <c r="AE3" s="35">
        <v>45199</v>
      </c>
      <c r="AF3" s="35">
        <v>45291</v>
      </c>
      <c r="AG3" s="35">
        <v>45382</v>
      </c>
      <c r="AH3" s="35">
        <v>45473</v>
      </c>
      <c r="AI3" s="35">
        <v>45536</v>
      </c>
      <c r="AJ3" s="35">
        <v>45627</v>
      </c>
      <c r="AK3" s="35">
        <v>45747</v>
      </c>
    </row>
    <row r="4" spans="1:37" ht="12" customHeight="1" x14ac:dyDescent="0.25">
      <c r="A4" s="14" t="s">
        <v>175</v>
      </c>
      <c r="B4" s="11" t="s">
        <v>0</v>
      </c>
      <c r="C4" s="15">
        <v>18983.010000000006</v>
      </c>
      <c r="D4" s="15">
        <v>18966</v>
      </c>
      <c r="E4" s="15">
        <v>18965.830000000005</v>
      </c>
      <c r="F4" s="15">
        <v>18944.88</v>
      </c>
      <c r="G4" s="15">
        <v>18944.540000000008</v>
      </c>
      <c r="H4" s="15">
        <v>18632.990000000005</v>
      </c>
      <c r="I4" s="15">
        <v>18637</v>
      </c>
      <c r="J4" s="15">
        <v>18648</v>
      </c>
      <c r="K4" s="15">
        <v>18636</v>
      </c>
      <c r="L4" s="16">
        <v>18636</v>
      </c>
      <c r="M4" s="15">
        <v>18637</v>
      </c>
      <c r="N4" s="17">
        <v>18637</v>
      </c>
      <c r="O4" s="17">
        <v>18637</v>
      </c>
      <c r="P4" s="17">
        <v>18655</v>
      </c>
      <c r="Q4" s="17">
        <v>18655</v>
      </c>
      <c r="R4" s="17">
        <v>18655</v>
      </c>
      <c r="S4" s="17">
        <v>18655</v>
      </c>
      <c r="T4" s="17">
        <v>18655</v>
      </c>
      <c r="U4" s="17">
        <v>19607.550000000003</v>
      </c>
      <c r="V4" s="17">
        <v>20045</v>
      </c>
      <c r="W4" s="17">
        <v>20070.950000000012</v>
      </c>
      <c r="X4" s="17">
        <v>19925</v>
      </c>
      <c r="Y4" s="17">
        <v>20507</v>
      </c>
      <c r="Z4" s="17">
        <v>20507</v>
      </c>
      <c r="AA4" s="17">
        <v>20507</v>
      </c>
      <c r="AB4" s="17">
        <v>20507</v>
      </c>
      <c r="AC4" s="17">
        <v>20507</v>
      </c>
      <c r="AD4" s="17">
        <v>20629</v>
      </c>
      <c r="AE4" s="17">
        <v>20629</v>
      </c>
      <c r="AF4" s="17">
        <v>20629</v>
      </c>
      <c r="AG4" s="17">
        <v>20732</v>
      </c>
      <c r="AH4" s="17">
        <v>20733</v>
      </c>
      <c r="AI4" s="17">
        <v>20705</v>
      </c>
      <c r="AJ4" s="17">
        <v>20705</v>
      </c>
      <c r="AK4" s="17">
        <v>20712</v>
      </c>
    </row>
    <row r="5" spans="1:37" ht="12" customHeight="1" x14ac:dyDescent="0.25">
      <c r="A5" s="14" t="s">
        <v>176</v>
      </c>
      <c r="B5" s="11" t="s">
        <v>177</v>
      </c>
      <c r="C5" s="15" t="s">
        <v>366</v>
      </c>
      <c r="D5" s="15">
        <v>36827.47</v>
      </c>
      <c r="E5" s="15">
        <v>36795.210000000014</v>
      </c>
      <c r="F5" s="15">
        <v>36795.25</v>
      </c>
      <c r="G5" s="15">
        <v>36795.210000000014</v>
      </c>
      <c r="H5" s="15">
        <v>36795.210000000014</v>
      </c>
      <c r="I5" s="15">
        <v>36795</v>
      </c>
      <c r="J5" s="15">
        <v>36796</v>
      </c>
      <c r="K5" s="15">
        <v>36796</v>
      </c>
      <c r="L5" s="16">
        <v>36796</v>
      </c>
      <c r="M5" s="15">
        <v>36797</v>
      </c>
      <c r="N5" s="17">
        <v>36802</v>
      </c>
      <c r="O5" s="17">
        <v>36802</v>
      </c>
      <c r="P5" s="17">
        <v>36760</v>
      </c>
      <c r="Q5" s="17">
        <v>36760</v>
      </c>
      <c r="R5" s="17">
        <v>36760</v>
      </c>
      <c r="S5" s="17">
        <v>36761</v>
      </c>
      <c r="T5" s="17">
        <v>36794</v>
      </c>
      <c r="U5" s="17">
        <v>36793.750000000007</v>
      </c>
      <c r="V5" s="17">
        <v>36796</v>
      </c>
      <c r="W5" s="17">
        <v>36797.360000000008</v>
      </c>
      <c r="X5" s="17">
        <v>36798</v>
      </c>
      <c r="Y5" s="17">
        <v>37162</v>
      </c>
      <c r="Z5" s="17">
        <v>37162</v>
      </c>
      <c r="AA5" s="17">
        <v>37163</v>
      </c>
      <c r="AB5" s="17">
        <v>37163</v>
      </c>
      <c r="AC5" s="17">
        <v>37163</v>
      </c>
      <c r="AD5" s="17">
        <v>37167</v>
      </c>
      <c r="AE5" s="17">
        <v>37167</v>
      </c>
      <c r="AF5" s="17">
        <v>37167</v>
      </c>
      <c r="AG5" s="17">
        <v>37167</v>
      </c>
      <c r="AH5" s="17">
        <v>37166</v>
      </c>
      <c r="AI5" s="17">
        <v>37167</v>
      </c>
      <c r="AJ5" s="17">
        <v>37167</v>
      </c>
      <c r="AK5" s="17">
        <v>37255</v>
      </c>
    </row>
    <row r="6" spans="1:37" ht="12" customHeight="1" x14ac:dyDescent="0.25">
      <c r="A6" s="14" t="s">
        <v>178</v>
      </c>
      <c r="B6" s="11" t="s">
        <v>1</v>
      </c>
      <c r="C6" s="15">
        <v>36360.14</v>
      </c>
      <c r="D6" s="15">
        <v>36039.5</v>
      </c>
      <c r="E6" s="15">
        <v>36060.6</v>
      </c>
      <c r="F6" s="15">
        <v>36063.100000000006</v>
      </c>
      <c r="G6" s="15">
        <v>36063</v>
      </c>
      <c r="H6" s="15">
        <v>36038.730000000003</v>
      </c>
      <c r="I6" s="15">
        <v>38363</v>
      </c>
      <c r="J6" s="15">
        <v>38422</v>
      </c>
      <c r="K6" s="15">
        <v>38033</v>
      </c>
      <c r="L6" s="16">
        <v>38032</v>
      </c>
      <c r="M6" s="15">
        <v>37954</v>
      </c>
      <c r="N6" s="17">
        <v>37958</v>
      </c>
      <c r="O6" s="17">
        <v>37958</v>
      </c>
      <c r="P6" s="17">
        <v>38330</v>
      </c>
      <c r="Q6" s="17">
        <v>38330</v>
      </c>
      <c r="R6" s="17">
        <v>38330</v>
      </c>
      <c r="S6" s="17">
        <v>38801</v>
      </c>
      <c r="T6" s="17">
        <v>38800</v>
      </c>
      <c r="U6" s="17">
        <v>40169.61</v>
      </c>
      <c r="V6" s="17">
        <v>39838</v>
      </c>
      <c r="W6" s="17">
        <v>40286</v>
      </c>
      <c r="X6" s="17">
        <v>40288</v>
      </c>
      <c r="Y6" s="17">
        <v>39944</v>
      </c>
      <c r="Z6" s="17">
        <v>39944</v>
      </c>
      <c r="AA6" s="17">
        <v>40254</v>
      </c>
      <c r="AB6" s="17">
        <v>40254</v>
      </c>
      <c r="AC6" s="17">
        <v>39457</v>
      </c>
      <c r="AD6" s="17">
        <v>39457</v>
      </c>
      <c r="AE6" s="17">
        <v>38368</v>
      </c>
      <c r="AF6" s="17">
        <v>38369</v>
      </c>
      <c r="AG6" s="17">
        <v>39696</v>
      </c>
      <c r="AH6" s="17">
        <v>39784</v>
      </c>
      <c r="AI6" s="17">
        <v>39559</v>
      </c>
      <c r="AJ6" s="17">
        <v>39851</v>
      </c>
      <c r="AK6" s="17">
        <v>39849</v>
      </c>
    </row>
    <row r="7" spans="1:37" ht="12" customHeight="1" x14ac:dyDescent="0.25">
      <c r="A7" s="14" t="s">
        <v>179</v>
      </c>
      <c r="B7" s="11" t="s">
        <v>2</v>
      </c>
      <c r="C7" s="15">
        <v>15809.630000000012</v>
      </c>
      <c r="D7" s="15">
        <v>15376.5</v>
      </c>
      <c r="E7" s="15">
        <v>15612.750000000005</v>
      </c>
      <c r="F7" s="15">
        <v>15612.769999999997</v>
      </c>
      <c r="G7" s="15">
        <v>15612.750000000005</v>
      </c>
      <c r="H7" s="15">
        <v>15721.210000000006</v>
      </c>
      <c r="I7" s="15">
        <v>15746</v>
      </c>
      <c r="J7" s="15">
        <v>15746</v>
      </c>
      <c r="K7" s="15">
        <v>15803</v>
      </c>
      <c r="L7" s="16">
        <v>15725</v>
      </c>
      <c r="M7" s="15">
        <v>15725</v>
      </c>
      <c r="N7" s="17">
        <v>15725</v>
      </c>
      <c r="O7" s="17">
        <v>15725</v>
      </c>
      <c r="P7" s="17">
        <v>15725</v>
      </c>
      <c r="Q7" s="17">
        <v>15725</v>
      </c>
      <c r="R7" s="17">
        <v>15725</v>
      </c>
      <c r="S7" s="17">
        <v>15725</v>
      </c>
      <c r="T7" s="17">
        <v>15812</v>
      </c>
      <c r="U7" s="17">
        <v>15811.560000000003</v>
      </c>
      <c r="V7" s="17">
        <v>15811</v>
      </c>
      <c r="W7" s="17">
        <v>15811.560000000005</v>
      </c>
      <c r="X7" s="17">
        <v>15812</v>
      </c>
      <c r="Y7" s="17">
        <v>15812</v>
      </c>
      <c r="Z7" s="17">
        <v>15812</v>
      </c>
      <c r="AA7" s="17">
        <v>15812</v>
      </c>
      <c r="AB7" s="17">
        <v>15812</v>
      </c>
      <c r="AC7" s="17">
        <v>15812</v>
      </c>
      <c r="AD7" s="17">
        <v>15839</v>
      </c>
      <c r="AE7" s="17">
        <v>15839</v>
      </c>
      <c r="AF7" s="17">
        <v>15842</v>
      </c>
      <c r="AG7" s="17">
        <v>15859</v>
      </c>
      <c r="AH7" s="17">
        <v>15859</v>
      </c>
      <c r="AI7" s="17">
        <v>15843</v>
      </c>
      <c r="AJ7" s="17">
        <v>15843</v>
      </c>
      <c r="AK7" s="17">
        <v>15842</v>
      </c>
    </row>
    <row r="8" spans="1:37" ht="12" customHeight="1" x14ac:dyDescent="0.25">
      <c r="A8" s="14" t="s">
        <v>180</v>
      </c>
      <c r="B8" s="11" t="s">
        <v>3</v>
      </c>
      <c r="C8" s="15">
        <v>11710.960000000001</v>
      </c>
      <c r="D8" s="15">
        <v>11759.65</v>
      </c>
      <c r="E8" s="15">
        <v>11759.550000000001</v>
      </c>
      <c r="F8" s="15">
        <v>11759.589999999998</v>
      </c>
      <c r="G8" s="15">
        <v>11760.240000000002</v>
      </c>
      <c r="H8" s="15">
        <v>11503.270000000002</v>
      </c>
      <c r="I8" s="15">
        <v>11396</v>
      </c>
      <c r="J8" s="15">
        <v>11397</v>
      </c>
      <c r="K8" s="15">
        <v>11397</v>
      </c>
      <c r="L8" s="16">
        <v>11397</v>
      </c>
      <c r="M8" s="15">
        <v>11397</v>
      </c>
      <c r="N8" s="17">
        <v>11396</v>
      </c>
      <c r="O8" s="17">
        <v>11396</v>
      </c>
      <c r="P8" s="17">
        <v>11396</v>
      </c>
      <c r="Q8" s="17">
        <v>11396</v>
      </c>
      <c r="R8" s="17">
        <v>11396</v>
      </c>
      <c r="S8" s="17">
        <v>11396</v>
      </c>
      <c r="T8" s="17">
        <v>11396</v>
      </c>
      <c r="U8" s="17">
        <v>11396.11</v>
      </c>
      <c r="V8" s="17">
        <v>11396</v>
      </c>
      <c r="W8" s="17">
        <v>11396.11</v>
      </c>
      <c r="X8" s="17">
        <v>11396</v>
      </c>
      <c r="Y8" s="17">
        <v>11396</v>
      </c>
      <c r="Z8" s="17">
        <v>11664</v>
      </c>
      <c r="AA8" s="17">
        <v>11664</v>
      </c>
      <c r="AB8" s="17">
        <v>11664</v>
      </c>
      <c r="AC8" s="17">
        <v>11664</v>
      </c>
      <c r="AD8" s="17">
        <v>11396</v>
      </c>
      <c r="AE8" s="17">
        <v>11396</v>
      </c>
      <c r="AF8" s="17">
        <v>11396</v>
      </c>
      <c r="AG8" s="17">
        <v>11396</v>
      </c>
      <c r="AH8" s="17">
        <v>11395</v>
      </c>
      <c r="AI8" s="17">
        <v>11472</v>
      </c>
      <c r="AJ8" s="17">
        <v>11472</v>
      </c>
      <c r="AK8" s="17">
        <v>11472</v>
      </c>
    </row>
    <row r="9" spans="1:37" ht="12" customHeight="1" x14ac:dyDescent="0.25">
      <c r="A9" s="14" t="s">
        <v>181</v>
      </c>
      <c r="B9" s="11" t="s">
        <v>182</v>
      </c>
      <c r="C9" s="15">
        <v>13857.249999999998</v>
      </c>
      <c r="D9" s="15">
        <v>14351.77</v>
      </c>
      <c r="E9" s="15">
        <v>13401.89</v>
      </c>
      <c r="F9" s="15">
        <v>13697.029999999999</v>
      </c>
      <c r="G9" s="15">
        <v>13697.029999999999</v>
      </c>
      <c r="H9" s="15">
        <v>13734.769999999999</v>
      </c>
      <c r="I9" s="15">
        <v>13735</v>
      </c>
      <c r="J9" s="15">
        <v>13735</v>
      </c>
      <c r="K9" s="15">
        <v>13735</v>
      </c>
      <c r="L9" s="16">
        <v>0</v>
      </c>
      <c r="M9" s="15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243" t="s">
        <v>4</v>
      </c>
      <c r="AK9" s="17"/>
    </row>
    <row r="10" spans="1:37" ht="12" customHeight="1" x14ac:dyDescent="0.25">
      <c r="A10" s="14" t="s">
        <v>183</v>
      </c>
      <c r="B10" s="11" t="s">
        <v>184</v>
      </c>
      <c r="C10" s="15">
        <v>49735.66</v>
      </c>
      <c r="D10" s="15">
        <v>49846.87</v>
      </c>
      <c r="E10" s="15">
        <v>49476.050000000017</v>
      </c>
      <c r="F10" s="15">
        <v>49499.049999999996</v>
      </c>
      <c r="G10" s="15">
        <v>49498.910000000018</v>
      </c>
      <c r="H10" s="15">
        <v>49406.920000000013</v>
      </c>
      <c r="I10" s="15">
        <v>49407</v>
      </c>
      <c r="J10" s="15">
        <v>49407</v>
      </c>
      <c r="K10" s="15">
        <v>49407</v>
      </c>
      <c r="L10" s="16">
        <v>49407</v>
      </c>
      <c r="M10" s="15">
        <v>49407</v>
      </c>
      <c r="N10" s="17">
        <v>48827</v>
      </c>
      <c r="O10" s="17">
        <v>48807</v>
      </c>
      <c r="P10" s="17">
        <v>48805</v>
      </c>
      <c r="Q10" s="17">
        <v>48805</v>
      </c>
      <c r="R10" s="17">
        <v>48805</v>
      </c>
      <c r="S10" s="17">
        <v>48805</v>
      </c>
      <c r="T10" s="17">
        <v>48805</v>
      </c>
      <c r="U10" s="17">
        <v>48427.13</v>
      </c>
      <c r="V10" s="17">
        <v>47494</v>
      </c>
      <c r="W10" s="17">
        <v>47366.030000000028</v>
      </c>
      <c r="X10" s="17">
        <v>46993</v>
      </c>
      <c r="Y10" s="17">
        <v>47243</v>
      </c>
      <c r="Z10" s="17">
        <v>47296</v>
      </c>
      <c r="AA10" s="17">
        <v>47296</v>
      </c>
      <c r="AB10" s="17">
        <v>47296</v>
      </c>
      <c r="AC10" s="17">
        <v>47811</v>
      </c>
      <c r="AD10" s="17">
        <v>47811</v>
      </c>
      <c r="AE10" s="17">
        <v>47811</v>
      </c>
      <c r="AF10" s="17">
        <v>47903</v>
      </c>
      <c r="AG10" s="17">
        <v>47428</v>
      </c>
      <c r="AH10" s="17">
        <v>48018</v>
      </c>
      <c r="AI10" s="17">
        <v>48019</v>
      </c>
      <c r="AJ10" s="17">
        <v>48010</v>
      </c>
      <c r="AK10" s="17">
        <v>48284</v>
      </c>
    </row>
    <row r="11" spans="1:37" ht="12" customHeight="1" x14ac:dyDescent="0.25">
      <c r="A11" s="14" t="s">
        <v>185</v>
      </c>
      <c r="B11" s="11" t="s">
        <v>5</v>
      </c>
      <c r="C11" s="18">
        <v>13991.06</v>
      </c>
      <c r="D11" s="18">
        <v>13991.06</v>
      </c>
      <c r="E11" s="18">
        <v>15170.839999999998</v>
      </c>
      <c r="F11" s="18">
        <v>13993.359999999999</v>
      </c>
      <c r="G11" s="18">
        <v>15227.439999999999</v>
      </c>
      <c r="H11" s="18">
        <v>15213.799999999997</v>
      </c>
      <c r="I11" s="18">
        <v>15214</v>
      </c>
      <c r="J11" s="15">
        <v>15214</v>
      </c>
      <c r="K11" s="15">
        <v>15211</v>
      </c>
      <c r="L11" s="16">
        <v>15213</v>
      </c>
      <c r="M11" s="15">
        <v>15190</v>
      </c>
      <c r="N11" s="17">
        <v>15158</v>
      </c>
      <c r="O11" s="17">
        <v>15156</v>
      </c>
      <c r="P11" s="17">
        <v>15156</v>
      </c>
      <c r="Q11" s="17">
        <v>15156</v>
      </c>
      <c r="R11" s="17">
        <v>15156</v>
      </c>
      <c r="S11" s="17">
        <v>15156</v>
      </c>
      <c r="T11" s="17">
        <v>15156</v>
      </c>
      <c r="U11" s="17">
        <v>15158.039999999999</v>
      </c>
      <c r="V11" s="17">
        <v>15158</v>
      </c>
      <c r="W11" s="17">
        <v>15925</v>
      </c>
      <c r="X11" s="17">
        <v>16077</v>
      </c>
      <c r="Y11" s="17">
        <v>16077</v>
      </c>
      <c r="Z11" s="17">
        <v>15734</v>
      </c>
      <c r="AA11" s="17">
        <v>15734</v>
      </c>
      <c r="AB11" s="17">
        <v>15734</v>
      </c>
      <c r="AC11" s="17">
        <v>15673</v>
      </c>
      <c r="AD11" s="17">
        <v>15673</v>
      </c>
      <c r="AE11" s="17">
        <v>15673</v>
      </c>
      <c r="AF11" s="17">
        <v>15673</v>
      </c>
      <c r="AG11" s="17">
        <v>15673</v>
      </c>
      <c r="AH11" s="17">
        <v>15675</v>
      </c>
      <c r="AI11" s="17">
        <v>15673</v>
      </c>
      <c r="AJ11" s="17">
        <v>15673</v>
      </c>
      <c r="AK11" s="17">
        <v>15673</v>
      </c>
    </row>
    <row r="12" spans="1:37" ht="12" customHeight="1" x14ac:dyDescent="0.25">
      <c r="A12" s="14" t="s">
        <v>186</v>
      </c>
      <c r="B12" s="11" t="s">
        <v>6</v>
      </c>
      <c r="C12" s="15">
        <v>12255.61</v>
      </c>
      <c r="D12" s="15">
        <v>14508.2</v>
      </c>
      <c r="E12" s="15">
        <v>14531.999999999998</v>
      </c>
      <c r="F12" s="15">
        <v>14691.979999999996</v>
      </c>
      <c r="G12" s="15">
        <v>14346.149999999996</v>
      </c>
      <c r="H12" s="15">
        <v>14325.039999999997</v>
      </c>
      <c r="I12" s="15">
        <v>14169</v>
      </c>
      <c r="J12" s="15">
        <v>14169</v>
      </c>
      <c r="K12" s="15">
        <v>14169</v>
      </c>
      <c r="L12" s="16">
        <v>14169</v>
      </c>
      <c r="M12" s="15">
        <v>14179</v>
      </c>
      <c r="N12" s="17">
        <v>14335</v>
      </c>
      <c r="O12" s="17">
        <v>14335</v>
      </c>
      <c r="P12" s="17">
        <v>14335</v>
      </c>
      <c r="Q12" s="17">
        <v>14335</v>
      </c>
      <c r="R12" s="17">
        <v>14335</v>
      </c>
      <c r="S12" s="17">
        <v>14335</v>
      </c>
      <c r="T12" s="17">
        <v>14335</v>
      </c>
      <c r="U12" s="17">
        <v>14335.169999999998</v>
      </c>
      <c r="V12" s="17">
        <v>14335</v>
      </c>
      <c r="W12" s="17">
        <v>14335.169999999998</v>
      </c>
      <c r="X12" s="17">
        <v>14335</v>
      </c>
      <c r="Y12" s="17">
        <v>14457</v>
      </c>
      <c r="Z12" s="17">
        <v>14457</v>
      </c>
      <c r="AA12" s="17">
        <v>14457</v>
      </c>
      <c r="AB12" s="17">
        <v>14457</v>
      </c>
      <c r="AC12" s="17">
        <v>14457</v>
      </c>
      <c r="AD12" s="17">
        <v>14458</v>
      </c>
      <c r="AE12" s="17">
        <v>14458</v>
      </c>
      <c r="AF12" s="17">
        <v>14458</v>
      </c>
      <c r="AG12" s="17">
        <v>14507</v>
      </c>
      <c r="AH12" s="17">
        <v>14508</v>
      </c>
      <c r="AI12" s="17">
        <v>14663</v>
      </c>
      <c r="AJ12" s="17">
        <v>14502</v>
      </c>
      <c r="AK12" s="17">
        <v>14502</v>
      </c>
    </row>
    <row r="13" spans="1:37" ht="12" customHeight="1" x14ac:dyDescent="0.25">
      <c r="A13" s="14"/>
      <c r="B13" s="11" t="s">
        <v>356</v>
      </c>
      <c r="C13" s="15"/>
      <c r="D13" s="15"/>
      <c r="E13" s="15"/>
      <c r="F13" s="15"/>
      <c r="G13" s="15"/>
      <c r="H13" s="15"/>
      <c r="I13" s="15"/>
      <c r="J13" s="15"/>
      <c r="K13" s="15"/>
      <c r="L13" s="16"/>
      <c r="M13" s="15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>
        <v>33700</v>
      </c>
      <c r="AK13" s="17">
        <v>33700</v>
      </c>
    </row>
    <row r="14" spans="1:37" ht="12" customHeight="1" x14ac:dyDescent="0.25">
      <c r="A14" s="14" t="s">
        <v>187</v>
      </c>
      <c r="B14" s="11" t="s">
        <v>188</v>
      </c>
      <c r="C14" s="15">
        <v>19039.929999999997</v>
      </c>
      <c r="D14" s="15">
        <v>19038.43</v>
      </c>
      <c r="E14" s="15">
        <v>19038.849999999999</v>
      </c>
      <c r="F14" s="15">
        <v>19058.849999999999</v>
      </c>
      <c r="G14" s="15">
        <v>19058.849999999999</v>
      </c>
      <c r="H14" s="15">
        <v>19058.849999999999</v>
      </c>
      <c r="I14" s="15">
        <v>19059</v>
      </c>
      <c r="J14" s="15">
        <v>19063</v>
      </c>
      <c r="K14" s="15">
        <v>19045</v>
      </c>
      <c r="L14" s="16">
        <v>19045</v>
      </c>
      <c r="M14" s="15">
        <v>19526</v>
      </c>
      <c r="N14" s="17">
        <v>19311</v>
      </c>
      <c r="O14" s="17">
        <v>19311</v>
      </c>
      <c r="P14" s="17">
        <v>19311</v>
      </c>
      <c r="Q14" s="17">
        <v>19313</v>
      </c>
      <c r="R14" s="17">
        <v>19313</v>
      </c>
      <c r="S14" s="17">
        <v>19313</v>
      </c>
      <c r="T14" s="17">
        <v>19313</v>
      </c>
      <c r="U14" s="17">
        <v>19313.310000000001</v>
      </c>
      <c r="V14" s="17">
        <v>19314</v>
      </c>
      <c r="W14" s="17">
        <v>19388</v>
      </c>
      <c r="X14" s="17">
        <v>19388</v>
      </c>
      <c r="Y14" s="17">
        <v>19388</v>
      </c>
      <c r="Z14" s="17">
        <v>19388</v>
      </c>
      <c r="AA14" s="17">
        <v>19388</v>
      </c>
      <c r="AB14" s="17">
        <v>19388</v>
      </c>
      <c r="AC14" s="17">
        <v>19381</v>
      </c>
      <c r="AD14" s="17">
        <v>19427</v>
      </c>
      <c r="AE14" s="17">
        <v>19427</v>
      </c>
      <c r="AF14" s="17">
        <v>19427</v>
      </c>
      <c r="AG14" s="17">
        <v>19427</v>
      </c>
      <c r="AH14" s="17">
        <v>19427</v>
      </c>
      <c r="AI14" s="17">
        <v>19428</v>
      </c>
      <c r="AJ14" s="17">
        <v>19428</v>
      </c>
      <c r="AK14" s="17">
        <v>19428</v>
      </c>
    </row>
    <row r="15" spans="1:37" ht="12" customHeight="1" x14ac:dyDescent="0.25">
      <c r="A15" s="14" t="s">
        <v>189</v>
      </c>
      <c r="B15" s="11" t="s">
        <v>190</v>
      </c>
      <c r="C15" s="15">
        <v>29213.429999999993</v>
      </c>
      <c r="D15" s="15">
        <v>29515</v>
      </c>
      <c r="E15" s="15">
        <v>31797.649999999991</v>
      </c>
      <c r="F15" s="15">
        <v>31807.93</v>
      </c>
      <c r="G15" s="15">
        <v>29943.309999999994</v>
      </c>
      <c r="H15" s="15">
        <v>31506.639999999985</v>
      </c>
      <c r="I15" s="15">
        <v>32207</v>
      </c>
      <c r="J15" s="15">
        <v>33358</v>
      </c>
      <c r="K15" s="15">
        <v>33358</v>
      </c>
      <c r="L15" s="16">
        <v>33358</v>
      </c>
      <c r="M15" s="15">
        <v>33534</v>
      </c>
      <c r="N15" s="17">
        <v>33534</v>
      </c>
      <c r="O15" s="17">
        <v>33681</v>
      </c>
      <c r="P15" s="17">
        <v>33681</v>
      </c>
      <c r="Q15" s="17">
        <v>33681</v>
      </c>
      <c r="R15" s="17">
        <v>33681</v>
      </c>
      <c r="S15" s="17">
        <v>33682</v>
      </c>
      <c r="T15" s="17">
        <v>33682</v>
      </c>
      <c r="U15" s="17">
        <v>33974.929999999993</v>
      </c>
      <c r="V15" s="17">
        <v>33731</v>
      </c>
      <c r="W15" s="17">
        <v>33731.049999999996</v>
      </c>
      <c r="X15" s="17">
        <v>33732</v>
      </c>
      <c r="Y15" s="17">
        <v>33959</v>
      </c>
      <c r="Z15" s="17">
        <v>33957</v>
      </c>
      <c r="AA15" s="17">
        <v>34858</v>
      </c>
      <c r="AB15" s="17">
        <v>34858</v>
      </c>
      <c r="AC15" s="17">
        <v>34858</v>
      </c>
      <c r="AD15" s="17">
        <v>34859</v>
      </c>
      <c r="AE15" s="17">
        <v>34859</v>
      </c>
      <c r="AF15" s="17">
        <v>34859</v>
      </c>
      <c r="AG15" s="17">
        <v>34859</v>
      </c>
      <c r="AH15" s="17">
        <v>34858</v>
      </c>
      <c r="AI15" s="17">
        <v>34992</v>
      </c>
      <c r="AJ15" s="17">
        <v>35080</v>
      </c>
      <c r="AK15" s="17">
        <v>35080</v>
      </c>
    </row>
    <row r="16" spans="1:37" ht="12" customHeight="1" x14ac:dyDescent="0.25">
      <c r="A16" s="14" t="s">
        <v>191</v>
      </c>
      <c r="B16" s="11" t="s">
        <v>192</v>
      </c>
      <c r="C16" s="15">
        <v>41975.3</v>
      </c>
      <c r="D16" s="15">
        <v>42146</v>
      </c>
      <c r="E16" s="15">
        <v>42715.94</v>
      </c>
      <c r="F16" s="15">
        <v>42867.12</v>
      </c>
      <c r="G16" s="15">
        <v>42867.920000000006</v>
      </c>
      <c r="H16" s="15">
        <v>42867.080000000009</v>
      </c>
      <c r="I16" s="15">
        <v>42867</v>
      </c>
      <c r="J16" s="15">
        <v>42867</v>
      </c>
      <c r="K16" s="15">
        <v>42867</v>
      </c>
      <c r="L16" s="16">
        <v>42867</v>
      </c>
      <c r="M16" s="15">
        <v>42749</v>
      </c>
      <c r="N16" s="17">
        <v>42876</v>
      </c>
      <c r="O16" s="17">
        <v>42876</v>
      </c>
      <c r="P16" s="17">
        <v>43065</v>
      </c>
      <c r="Q16" s="17">
        <v>42893</v>
      </c>
      <c r="R16" s="17">
        <v>43313</v>
      </c>
      <c r="S16" s="17">
        <v>43123</v>
      </c>
      <c r="T16" s="17">
        <v>43123</v>
      </c>
      <c r="U16" s="17">
        <v>43312.080000000009</v>
      </c>
      <c r="V16" s="17">
        <v>43312</v>
      </c>
      <c r="W16" s="17">
        <v>42947.159999999996</v>
      </c>
      <c r="X16" s="17">
        <v>42947</v>
      </c>
      <c r="Y16" s="17">
        <v>42149</v>
      </c>
      <c r="Z16" s="17">
        <v>42149</v>
      </c>
      <c r="AA16" s="17">
        <v>41511</v>
      </c>
      <c r="AB16" s="17">
        <v>41511</v>
      </c>
      <c r="AC16" s="17">
        <v>41511</v>
      </c>
      <c r="AD16" s="17">
        <v>41511</v>
      </c>
      <c r="AE16" s="17">
        <v>41511</v>
      </c>
      <c r="AF16" s="17">
        <v>41511</v>
      </c>
      <c r="AG16" s="17">
        <v>41511</v>
      </c>
      <c r="AH16" s="17">
        <v>41511</v>
      </c>
      <c r="AI16" s="17">
        <v>41511</v>
      </c>
      <c r="AJ16" s="17">
        <v>41511</v>
      </c>
      <c r="AK16" s="17">
        <v>41511</v>
      </c>
    </row>
    <row r="17" spans="1:37" ht="12" customHeight="1" x14ac:dyDescent="0.25">
      <c r="A17" s="14" t="s">
        <v>193</v>
      </c>
      <c r="B17" s="11" t="s">
        <v>194</v>
      </c>
      <c r="C17" s="15">
        <v>15581.689999999999</v>
      </c>
      <c r="D17" s="15">
        <v>15298.95</v>
      </c>
      <c r="E17" s="15">
        <v>15442.54</v>
      </c>
      <c r="F17" s="15">
        <v>15444.849999999999</v>
      </c>
      <c r="G17" s="15">
        <v>15445.830000000002</v>
      </c>
      <c r="H17" s="15">
        <v>15317.300000000003</v>
      </c>
      <c r="I17" s="15">
        <v>15439</v>
      </c>
      <c r="J17" s="15">
        <v>15276</v>
      </c>
      <c r="K17" s="15">
        <v>15276</v>
      </c>
      <c r="L17" s="16">
        <v>15278</v>
      </c>
      <c r="M17" s="15">
        <v>15483</v>
      </c>
      <c r="N17" s="17">
        <v>15361</v>
      </c>
      <c r="O17" s="17">
        <v>15361</v>
      </c>
      <c r="P17" s="17">
        <v>15361</v>
      </c>
      <c r="Q17" s="17">
        <v>15361</v>
      </c>
      <c r="R17" s="17">
        <v>15361</v>
      </c>
      <c r="S17" s="17">
        <v>15361</v>
      </c>
      <c r="T17" s="17">
        <v>15357</v>
      </c>
      <c r="U17" s="17">
        <v>15361.39</v>
      </c>
      <c r="V17" s="17">
        <v>15361</v>
      </c>
      <c r="W17" s="17">
        <v>15360.2</v>
      </c>
      <c r="X17" s="17">
        <v>15360</v>
      </c>
      <c r="Y17" s="17">
        <v>15368</v>
      </c>
      <c r="Z17" s="17">
        <v>15368</v>
      </c>
      <c r="AA17" s="17">
        <v>15368</v>
      </c>
      <c r="AB17" s="17">
        <v>15368</v>
      </c>
      <c r="AC17" s="17">
        <v>15368</v>
      </c>
      <c r="AD17" s="17">
        <v>15368</v>
      </c>
      <c r="AE17" s="17">
        <v>15368</v>
      </c>
      <c r="AF17" s="17">
        <v>15368</v>
      </c>
      <c r="AG17" s="17">
        <v>15368</v>
      </c>
      <c r="AH17" s="17">
        <v>15368</v>
      </c>
      <c r="AI17" s="17">
        <v>15604</v>
      </c>
      <c r="AJ17" s="17">
        <v>15604</v>
      </c>
      <c r="AK17" s="17">
        <v>15604</v>
      </c>
    </row>
    <row r="18" spans="1:37" ht="12" customHeight="1" x14ac:dyDescent="0.25">
      <c r="A18" s="14" t="s">
        <v>195</v>
      </c>
      <c r="B18" s="11" t="s">
        <v>156</v>
      </c>
      <c r="C18" s="15">
        <v>9884.760000000002</v>
      </c>
      <c r="D18" s="15">
        <v>9841.11</v>
      </c>
      <c r="E18" s="15">
        <v>9841.1100000000024</v>
      </c>
      <c r="F18" s="15">
        <v>10054.320000000002</v>
      </c>
      <c r="G18" s="15">
        <v>10053.230000000003</v>
      </c>
      <c r="H18" s="15">
        <v>10530.350000000002</v>
      </c>
      <c r="I18" s="15">
        <v>10530</v>
      </c>
      <c r="J18" s="15">
        <v>10530</v>
      </c>
      <c r="K18" s="15">
        <v>10530</v>
      </c>
      <c r="L18" s="16">
        <v>10530</v>
      </c>
      <c r="M18" s="15">
        <v>10530</v>
      </c>
      <c r="N18" s="17">
        <v>10530</v>
      </c>
      <c r="O18" s="17">
        <v>10530</v>
      </c>
      <c r="P18" s="17">
        <v>10530</v>
      </c>
      <c r="Q18" s="17">
        <v>10530</v>
      </c>
      <c r="R18" s="17">
        <v>10530</v>
      </c>
      <c r="S18" s="17">
        <v>10530</v>
      </c>
      <c r="T18" s="17">
        <v>10530</v>
      </c>
      <c r="U18" s="17">
        <v>10530.349999999999</v>
      </c>
      <c r="V18" s="17">
        <v>10530</v>
      </c>
      <c r="W18" s="17">
        <v>10530.350000000002</v>
      </c>
      <c r="X18" s="17">
        <v>10531</v>
      </c>
      <c r="Y18" s="17">
        <v>10531</v>
      </c>
      <c r="Z18" s="17">
        <v>10531</v>
      </c>
      <c r="AA18" s="17">
        <v>10531</v>
      </c>
      <c r="AB18" s="17">
        <v>10531</v>
      </c>
      <c r="AC18" s="17">
        <v>10531</v>
      </c>
      <c r="AD18" s="17">
        <v>10531</v>
      </c>
      <c r="AE18" s="17">
        <v>10531</v>
      </c>
      <c r="AF18" s="17">
        <v>10541</v>
      </c>
      <c r="AG18" s="17">
        <v>10541</v>
      </c>
      <c r="AH18" s="17">
        <v>10542</v>
      </c>
      <c r="AI18" s="17">
        <v>10544</v>
      </c>
      <c r="AJ18" s="17">
        <v>10544</v>
      </c>
      <c r="AK18" s="17">
        <v>10572</v>
      </c>
    </row>
    <row r="19" spans="1:37" ht="12" customHeight="1" x14ac:dyDescent="0.25">
      <c r="A19" s="14" t="s">
        <v>196</v>
      </c>
      <c r="B19" s="11" t="s">
        <v>7</v>
      </c>
      <c r="C19" s="15">
        <v>9889.58</v>
      </c>
      <c r="D19" s="15">
        <v>9889.57</v>
      </c>
      <c r="E19" s="15">
        <v>9779.7499999999982</v>
      </c>
      <c r="F19" s="15">
        <v>9765.9500000000025</v>
      </c>
      <c r="G19" s="15">
        <v>9766.1399999999976</v>
      </c>
      <c r="H19" s="15">
        <v>9459.3700000000008</v>
      </c>
      <c r="I19" s="15">
        <v>9459</v>
      </c>
      <c r="J19" s="15">
        <v>9397</v>
      </c>
      <c r="K19" s="15">
        <v>11666</v>
      </c>
      <c r="L19" s="16">
        <v>11666</v>
      </c>
      <c r="M19" s="15">
        <v>11666</v>
      </c>
      <c r="N19" s="17">
        <v>11700</v>
      </c>
      <c r="O19" s="17">
        <v>11702</v>
      </c>
      <c r="P19" s="17">
        <v>11702</v>
      </c>
      <c r="Q19" s="17">
        <v>11702</v>
      </c>
      <c r="R19" s="17">
        <v>11702</v>
      </c>
      <c r="S19" s="17">
        <v>11702</v>
      </c>
      <c r="T19" s="17">
        <v>11702</v>
      </c>
      <c r="U19" s="17">
        <v>11702.320000000003</v>
      </c>
      <c r="V19" s="17">
        <v>11705</v>
      </c>
      <c r="W19" s="17">
        <v>11697.259999999997</v>
      </c>
      <c r="X19" s="17">
        <v>11697</v>
      </c>
      <c r="Y19" s="17">
        <v>11697</v>
      </c>
      <c r="Z19" s="17">
        <v>11697</v>
      </c>
      <c r="AA19" s="17">
        <v>11697</v>
      </c>
      <c r="AB19" s="17">
        <v>11697</v>
      </c>
      <c r="AC19" s="17">
        <v>11700</v>
      </c>
      <c r="AD19" s="17">
        <v>11700</v>
      </c>
      <c r="AE19" s="17">
        <v>11700</v>
      </c>
      <c r="AF19" s="17">
        <v>11702</v>
      </c>
      <c r="AG19" s="17">
        <v>11702</v>
      </c>
      <c r="AH19" s="17">
        <v>11701</v>
      </c>
      <c r="AI19" s="17">
        <v>11704</v>
      </c>
      <c r="AJ19" s="17">
        <v>11704</v>
      </c>
      <c r="AK19" s="17">
        <v>11702</v>
      </c>
    </row>
    <row r="20" spans="1:37" ht="12" customHeight="1" x14ac:dyDescent="0.25">
      <c r="A20" s="14" t="s">
        <v>197</v>
      </c>
      <c r="B20" s="11" t="s">
        <v>198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6">
        <v>0</v>
      </c>
      <c r="M20" s="15">
        <v>0</v>
      </c>
      <c r="N20" s="15">
        <v>0</v>
      </c>
      <c r="O20" s="15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5" t="s">
        <v>4</v>
      </c>
      <c r="Z20" s="45" t="s">
        <v>4</v>
      </c>
      <c r="AA20" s="45" t="s">
        <v>4</v>
      </c>
      <c r="AB20" s="45" t="s">
        <v>4</v>
      </c>
      <c r="AC20" s="46" t="s">
        <v>4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242" t="s">
        <v>4</v>
      </c>
      <c r="AK20" s="17"/>
    </row>
    <row r="21" spans="1:37" ht="12" customHeight="1" x14ac:dyDescent="0.25">
      <c r="B21" s="19" t="s">
        <v>8</v>
      </c>
      <c r="C21" s="20">
        <f t="shared" ref="C21:AK21" si="0">+SUM(C4:C20)</f>
        <v>298288.01</v>
      </c>
      <c r="D21" s="20">
        <f t="shared" si="0"/>
        <v>337396.07999999996</v>
      </c>
      <c r="E21" s="20">
        <f t="shared" si="0"/>
        <v>340390.56</v>
      </c>
      <c r="F21" s="20">
        <f t="shared" si="0"/>
        <v>340056.02999999997</v>
      </c>
      <c r="G21" s="20">
        <f t="shared" si="0"/>
        <v>339080.55000000005</v>
      </c>
      <c r="H21" s="20">
        <f t="shared" si="0"/>
        <v>340111.52999999997</v>
      </c>
      <c r="I21" s="20">
        <f t="shared" si="0"/>
        <v>343023</v>
      </c>
      <c r="J21" s="20">
        <f t="shared" si="0"/>
        <v>344025</v>
      </c>
      <c r="K21" s="20">
        <f t="shared" si="0"/>
        <v>345929</v>
      </c>
      <c r="L21" s="21">
        <f t="shared" si="0"/>
        <v>332119</v>
      </c>
      <c r="M21" s="20">
        <f t="shared" si="0"/>
        <v>332774</v>
      </c>
      <c r="N21" s="20">
        <f t="shared" si="0"/>
        <v>332150</v>
      </c>
      <c r="O21" s="20">
        <f t="shared" si="0"/>
        <v>332277</v>
      </c>
      <c r="P21" s="20">
        <f t="shared" si="0"/>
        <v>332812</v>
      </c>
      <c r="Q21" s="20">
        <f t="shared" si="0"/>
        <v>332642</v>
      </c>
      <c r="R21" s="20">
        <f t="shared" si="0"/>
        <v>333062</v>
      </c>
      <c r="S21" s="20">
        <f t="shared" si="0"/>
        <v>333345</v>
      </c>
      <c r="T21" s="20">
        <f t="shared" si="0"/>
        <v>333460</v>
      </c>
      <c r="U21" s="20">
        <f t="shared" si="0"/>
        <v>335893.3</v>
      </c>
      <c r="V21" s="20">
        <f t="shared" si="0"/>
        <v>334826</v>
      </c>
      <c r="W21" s="20">
        <f t="shared" si="0"/>
        <v>335642.2</v>
      </c>
      <c r="X21" s="20">
        <f t="shared" si="0"/>
        <v>335279</v>
      </c>
      <c r="Y21" s="20">
        <f t="shared" si="0"/>
        <v>335690</v>
      </c>
      <c r="Z21" s="20">
        <f t="shared" si="0"/>
        <v>335666</v>
      </c>
      <c r="AA21" s="20">
        <f t="shared" si="0"/>
        <v>336240</v>
      </c>
      <c r="AB21" s="20">
        <f t="shared" si="0"/>
        <v>336240</v>
      </c>
      <c r="AC21" s="20">
        <f t="shared" si="0"/>
        <v>335893</v>
      </c>
      <c r="AD21" s="20">
        <f t="shared" si="0"/>
        <v>335826</v>
      </c>
      <c r="AE21" s="20">
        <f t="shared" si="0"/>
        <v>334737</v>
      </c>
      <c r="AF21" s="20">
        <f t="shared" si="0"/>
        <v>334845</v>
      </c>
      <c r="AG21" s="20">
        <f t="shared" si="0"/>
        <v>335866</v>
      </c>
      <c r="AH21" s="20">
        <f t="shared" si="0"/>
        <v>336545</v>
      </c>
      <c r="AI21" s="20">
        <f t="shared" si="0"/>
        <v>336884</v>
      </c>
      <c r="AJ21" s="20">
        <f t="shared" si="0"/>
        <v>370794</v>
      </c>
      <c r="AK21" s="20">
        <f t="shared" si="0"/>
        <v>371186</v>
      </c>
    </row>
    <row r="22" spans="1:37" ht="12" customHeight="1" x14ac:dyDescent="0.25">
      <c r="C22" s="22"/>
    </row>
    <row r="23" spans="1:37" ht="12" customHeight="1" x14ac:dyDescent="0.25">
      <c r="B23" s="295" t="s">
        <v>229</v>
      </c>
      <c r="C23" s="33" t="str">
        <f t="shared" ref="C23:AI23" si="1">+C$2</f>
        <v>IQ 17</v>
      </c>
      <c r="D23" s="33" t="str">
        <f t="shared" si="1"/>
        <v>IIQ 17</v>
      </c>
      <c r="E23" s="33" t="str">
        <f t="shared" si="1"/>
        <v>IIIQ 17</v>
      </c>
      <c r="F23" s="33" t="str">
        <f t="shared" si="1"/>
        <v>IVQ 17</v>
      </c>
      <c r="G23" s="33" t="str">
        <f t="shared" si="1"/>
        <v>IQ 18</v>
      </c>
      <c r="H23" s="33" t="str">
        <f t="shared" si="1"/>
        <v>IIQ 18</v>
      </c>
      <c r="I23" s="33" t="str">
        <f t="shared" si="1"/>
        <v>IIIQ 18</v>
      </c>
      <c r="J23" s="33" t="str">
        <f t="shared" si="1"/>
        <v>IVQ 18</v>
      </c>
      <c r="K23" s="33" t="str">
        <f t="shared" si="1"/>
        <v>IQ 19</v>
      </c>
      <c r="L23" s="33" t="str">
        <f t="shared" si="1"/>
        <v>IIQ 19</v>
      </c>
      <c r="M23" s="33" t="str">
        <f t="shared" si="1"/>
        <v>IIIQ 19</v>
      </c>
      <c r="N23" s="33" t="str">
        <f t="shared" si="1"/>
        <v>IVQ 19</v>
      </c>
      <c r="O23" s="33" t="str">
        <f t="shared" si="1"/>
        <v>IQ 20</v>
      </c>
      <c r="P23" s="33" t="str">
        <f t="shared" si="1"/>
        <v>IIQ 20</v>
      </c>
      <c r="Q23" s="33" t="str">
        <f t="shared" si="1"/>
        <v>IIIQ 20</v>
      </c>
      <c r="R23" s="33" t="str">
        <f t="shared" si="1"/>
        <v>IVQ 20</v>
      </c>
      <c r="S23" s="33" t="str">
        <f t="shared" si="1"/>
        <v>IQ 21</v>
      </c>
      <c r="T23" s="33" t="str">
        <f t="shared" si="1"/>
        <v>IIQ 21</v>
      </c>
      <c r="U23" s="33" t="str">
        <f t="shared" si="1"/>
        <v>IIIQ 21</v>
      </c>
      <c r="V23" s="33" t="str">
        <f t="shared" si="1"/>
        <v>IVQ 21</v>
      </c>
      <c r="W23" s="33" t="str">
        <f t="shared" si="1"/>
        <v>IQ 22</v>
      </c>
      <c r="X23" s="33" t="str">
        <f t="shared" si="1"/>
        <v>IIQ 22</v>
      </c>
      <c r="Y23" s="33" t="str">
        <f t="shared" si="1"/>
        <v>IIIQ 22</v>
      </c>
      <c r="Z23" s="33" t="str">
        <f t="shared" si="1"/>
        <v>IVQ 22</v>
      </c>
      <c r="AA23" s="33" t="str">
        <f t="shared" si="1"/>
        <v>IQ 23</v>
      </c>
      <c r="AB23" s="33" t="str">
        <f t="shared" si="1"/>
        <v>IIQ 23</v>
      </c>
      <c r="AC23" s="33" t="str">
        <f t="shared" si="1"/>
        <v>IIIQ 23</v>
      </c>
      <c r="AD23" s="33" t="str">
        <f t="shared" si="1"/>
        <v>IVQ 23</v>
      </c>
      <c r="AE23" s="33" t="str">
        <f t="shared" si="1"/>
        <v>IQ 24</v>
      </c>
      <c r="AF23" s="33" t="str">
        <f t="shared" si="1"/>
        <v>IIQ 24</v>
      </c>
      <c r="AG23" s="33" t="str">
        <f t="shared" si="1"/>
        <v>IIIQ 24</v>
      </c>
      <c r="AH23" s="33" t="str">
        <f t="shared" si="1"/>
        <v>IVQ 24</v>
      </c>
      <c r="AI23" s="33" t="str">
        <f t="shared" si="1"/>
        <v>IQ 25</v>
      </c>
      <c r="AJ23" s="33" t="s">
        <v>357</v>
      </c>
      <c r="AK23" s="33" t="s">
        <v>364</v>
      </c>
    </row>
    <row r="24" spans="1:37" ht="12" customHeight="1" x14ac:dyDescent="0.25">
      <c r="B24" s="295"/>
      <c r="C24" s="35">
        <f t="shared" ref="C24:AJ24" si="2">+C$3</f>
        <v>42614</v>
      </c>
      <c r="D24" s="35">
        <f t="shared" si="2"/>
        <v>42705</v>
      </c>
      <c r="E24" s="35">
        <f t="shared" si="2"/>
        <v>42795</v>
      </c>
      <c r="F24" s="35">
        <f t="shared" si="2"/>
        <v>42887</v>
      </c>
      <c r="G24" s="35">
        <f t="shared" si="2"/>
        <v>42979</v>
      </c>
      <c r="H24" s="35">
        <f t="shared" si="2"/>
        <v>43070</v>
      </c>
      <c r="I24" s="35">
        <f t="shared" si="2"/>
        <v>43160</v>
      </c>
      <c r="J24" s="35">
        <f t="shared" si="2"/>
        <v>43252</v>
      </c>
      <c r="K24" s="35">
        <f t="shared" si="2"/>
        <v>43344</v>
      </c>
      <c r="L24" s="35">
        <f t="shared" si="2"/>
        <v>43435</v>
      </c>
      <c r="M24" s="35">
        <f t="shared" si="2"/>
        <v>43525</v>
      </c>
      <c r="N24" s="35">
        <f t="shared" si="2"/>
        <v>43617</v>
      </c>
      <c r="O24" s="35">
        <f t="shared" si="2"/>
        <v>43709</v>
      </c>
      <c r="P24" s="35">
        <f t="shared" si="2"/>
        <v>43800</v>
      </c>
      <c r="Q24" s="35">
        <f t="shared" si="2"/>
        <v>43891</v>
      </c>
      <c r="R24" s="35">
        <f t="shared" si="2"/>
        <v>43983</v>
      </c>
      <c r="S24" s="35">
        <f t="shared" si="2"/>
        <v>44075</v>
      </c>
      <c r="T24" s="35">
        <f t="shared" si="2"/>
        <v>44166</v>
      </c>
      <c r="U24" s="35">
        <f t="shared" si="2"/>
        <v>44256</v>
      </c>
      <c r="V24" s="35">
        <f t="shared" si="2"/>
        <v>44348</v>
      </c>
      <c r="W24" s="35">
        <f t="shared" si="2"/>
        <v>44440</v>
      </c>
      <c r="X24" s="35">
        <f t="shared" si="2"/>
        <v>44440</v>
      </c>
      <c r="Y24" s="35">
        <f t="shared" si="2"/>
        <v>44621</v>
      </c>
      <c r="Z24" s="35">
        <f t="shared" si="2"/>
        <v>44742</v>
      </c>
      <c r="AA24" s="35">
        <f t="shared" si="2"/>
        <v>44834</v>
      </c>
      <c r="AB24" s="35">
        <f t="shared" si="2"/>
        <v>44926</v>
      </c>
      <c r="AC24" s="35">
        <f t="shared" si="2"/>
        <v>45016</v>
      </c>
      <c r="AD24" s="35">
        <f t="shared" si="2"/>
        <v>45107</v>
      </c>
      <c r="AE24" s="35">
        <f t="shared" si="2"/>
        <v>45199</v>
      </c>
      <c r="AF24" s="35">
        <f t="shared" si="2"/>
        <v>45291</v>
      </c>
      <c r="AG24" s="35">
        <f t="shared" si="2"/>
        <v>45382</v>
      </c>
      <c r="AH24" s="35">
        <f t="shared" si="2"/>
        <v>45473</v>
      </c>
      <c r="AI24" s="35">
        <f t="shared" si="2"/>
        <v>45536</v>
      </c>
      <c r="AJ24" s="35">
        <f t="shared" si="2"/>
        <v>45627</v>
      </c>
      <c r="AK24" s="35">
        <v>45747</v>
      </c>
    </row>
    <row r="25" spans="1:37" ht="12" customHeight="1" x14ac:dyDescent="0.25">
      <c r="A25" s="14" t="s">
        <v>175</v>
      </c>
      <c r="B25" s="11" t="s">
        <v>0</v>
      </c>
      <c r="C25" s="23">
        <v>0.99547226704300318</v>
      </c>
      <c r="D25" s="23">
        <v>0.99546820626384058</v>
      </c>
      <c r="E25" s="23">
        <v>0.99546552932299825</v>
      </c>
      <c r="F25" s="23">
        <v>0.99348413843777683</v>
      </c>
      <c r="G25" s="23">
        <v>0.98783607308490995</v>
      </c>
      <c r="H25" s="23">
        <v>0.98674501515859769</v>
      </c>
      <c r="I25" s="23">
        <v>1</v>
      </c>
      <c r="J25" s="24">
        <v>0.995</v>
      </c>
      <c r="K25" s="24">
        <v>0.995</v>
      </c>
      <c r="L25" s="24">
        <v>0.995</v>
      </c>
      <c r="M25" s="24">
        <v>0.9821021544378673</v>
      </c>
      <c r="N25" s="25">
        <v>0.99070572529897072</v>
      </c>
      <c r="O25" s="25">
        <v>0.98099999999999998</v>
      </c>
      <c r="P25" s="25">
        <v>0.99099999999999999</v>
      </c>
      <c r="Q25" s="25">
        <v>0.98099999999999998</v>
      </c>
      <c r="R25" s="25">
        <v>0.92400000000000004</v>
      </c>
      <c r="S25" s="25">
        <v>0.94499999999999995</v>
      </c>
      <c r="T25" s="25">
        <v>0.96799999999999997</v>
      </c>
      <c r="U25" s="25">
        <v>0.98195338020303402</v>
      </c>
      <c r="V25" s="25">
        <v>0.98401319412849308</v>
      </c>
      <c r="W25" s="25">
        <v>0.99696078162717761</v>
      </c>
      <c r="X25" s="25">
        <v>1</v>
      </c>
      <c r="Y25" s="25">
        <v>0.95</v>
      </c>
      <c r="Z25" s="25">
        <v>0.98</v>
      </c>
      <c r="AA25" s="37">
        <v>0.99099999999999999</v>
      </c>
      <c r="AB25" s="37">
        <v>0.99099999999999999</v>
      </c>
      <c r="AC25" s="37">
        <v>0.99299999999999999</v>
      </c>
      <c r="AD25" s="25">
        <v>1</v>
      </c>
      <c r="AE25" s="25">
        <v>0.998</v>
      </c>
      <c r="AF25" s="58" t="s">
        <v>263</v>
      </c>
      <c r="AG25" s="58">
        <v>0.99377806802742086</v>
      </c>
      <c r="AH25" s="58">
        <v>0.99399999999999999</v>
      </c>
      <c r="AI25" s="58">
        <v>0.99199999999999999</v>
      </c>
      <c r="AJ25" s="25">
        <v>0.99685278026925306</v>
      </c>
      <c r="AK25" s="25">
        <v>0.99493858758445097</v>
      </c>
    </row>
    <row r="26" spans="1:37" ht="12" customHeight="1" x14ac:dyDescent="0.25">
      <c r="A26" s="14" t="s">
        <v>176</v>
      </c>
      <c r="B26" s="11" t="s">
        <v>177</v>
      </c>
      <c r="C26" s="23">
        <v>1</v>
      </c>
      <c r="D26" s="23">
        <v>0.99759168450672553</v>
      </c>
      <c r="E26" s="23">
        <v>0.99377500495309035</v>
      </c>
      <c r="F26" s="23">
        <v>0.96768410888265077</v>
      </c>
      <c r="G26" s="23">
        <v>0.99548827143533081</v>
      </c>
      <c r="H26" s="23">
        <v>1</v>
      </c>
      <c r="I26" s="23">
        <v>0.99</v>
      </c>
      <c r="J26" s="24">
        <v>0.99099999999999999</v>
      </c>
      <c r="K26" s="24">
        <v>0.995</v>
      </c>
      <c r="L26" s="24">
        <v>0.998</v>
      </c>
      <c r="M26" s="24">
        <v>0.98387509236459059</v>
      </c>
      <c r="N26" s="25">
        <v>0.98668155702013594</v>
      </c>
      <c r="O26" s="25">
        <v>0.97699999999999998</v>
      </c>
      <c r="P26" s="25">
        <v>0.98099999999999998</v>
      </c>
      <c r="Q26" s="25">
        <v>0.97899999999999998</v>
      </c>
      <c r="R26" s="25">
        <v>0.95199999999999996</v>
      </c>
      <c r="S26" s="25">
        <v>0.94599999999999995</v>
      </c>
      <c r="T26" s="25">
        <v>0.97099999999999997</v>
      </c>
      <c r="U26" s="25">
        <v>0.99784827586206892</v>
      </c>
      <c r="V26" s="25">
        <v>0.99661609424820274</v>
      </c>
      <c r="W26" s="25">
        <v>0.95809454808714545</v>
      </c>
      <c r="X26" s="25">
        <v>0.96099999999999997</v>
      </c>
      <c r="Y26" s="25">
        <v>0.97199999999999998</v>
      </c>
      <c r="Z26" s="25">
        <v>0.98899999999999999</v>
      </c>
      <c r="AA26" s="37">
        <v>0.98899999999999999</v>
      </c>
      <c r="AB26" s="37">
        <v>0.98599999999999999</v>
      </c>
      <c r="AC26" s="37">
        <v>0.98699999999999999</v>
      </c>
      <c r="AD26" s="25">
        <v>0.99471759884692823</v>
      </c>
      <c r="AE26" s="25">
        <v>0.995</v>
      </c>
      <c r="AF26" s="58" t="s">
        <v>264</v>
      </c>
      <c r="AG26" s="58">
        <v>0.99714799306155144</v>
      </c>
      <c r="AH26" s="58">
        <v>0.995</v>
      </c>
      <c r="AI26" s="58">
        <v>0.995</v>
      </c>
      <c r="AJ26" s="25">
        <v>1</v>
      </c>
      <c r="AK26" s="25">
        <v>1</v>
      </c>
    </row>
    <row r="27" spans="1:37" ht="12" customHeight="1" x14ac:dyDescent="0.25">
      <c r="A27" s="14" t="s">
        <v>178</v>
      </c>
      <c r="B27" s="11" t="s">
        <v>1</v>
      </c>
      <c r="C27" s="23">
        <v>1</v>
      </c>
      <c r="D27" s="23">
        <v>0.9993562618793268</v>
      </c>
      <c r="E27" s="23">
        <v>0.99325579718584822</v>
      </c>
      <c r="F27" s="23">
        <v>0.9926905692815351</v>
      </c>
      <c r="G27" s="23">
        <v>0.99592102709147878</v>
      </c>
      <c r="H27" s="23">
        <v>0.99902882260279424</v>
      </c>
      <c r="I27" s="23">
        <v>0.997</v>
      </c>
      <c r="J27" s="24">
        <v>0.98899999999999999</v>
      </c>
      <c r="K27" s="24">
        <v>0.99</v>
      </c>
      <c r="L27" s="24">
        <v>0.99199999999999999</v>
      </c>
      <c r="M27" s="24">
        <v>0.98451808862155921</v>
      </c>
      <c r="N27" s="25">
        <v>0.98582477112486355</v>
      </c>
      <c r="O27" s="25">
        <v>0.99099999999999999</v>
      </c>
      <c r="P27" s="25">
        <v>0.94699999999999995</v>
      </c>
      <c r="Q27" s="25">
        <v>0.99299999999999999</v>
      </c>
      <c r="R27" s="25">
        <v>0.97399999999999998</v>
      </c>
      <c r="S27" s="25">
        <v>0.96199999999999997</v>
      </c>
      <c r="T27" s="25">
        <v>0.67600000000000005</v>
      </c>
      <c r="U27" s="25">
        <v>0.68650085250462589</v>
      </c>
      <c r="V27" s="25">
        <v>0.64807885443391777</v>
      </c>
      <c r="W27" s="25">
        <v>0.68191878071786727</v>
      </c>
      <c r="X27" s="25">
        <v>0.64827348607976742</v>
      </c>
      <c r="Y27" s="25">
        <v>0.81</v>
      </c>
      <c r="Z27" s="25">
        <v>0.81399999999999995</v>
      </c>
      <c r="AA27" s="37">
        <v>0.86599999999999999</v>
      </c>
      <c r="AB27" s="37">
        <v>0.86199999999999999</v>
      </c>
      <c r="AC27" s="37">
        <v>0.92200000000000004</v>
      </c>
      <c r="AD27" s="25">
        <v>0.92548375871863087</v>
      </c>
      <c r="AE27" s="25">
        <v>0.95199999999999996</v>
      </c>
      <c r="AF27" s="58" t="s">
        <v>265</v>
      </c>
      <c r="AG27" s="58">
        <v>0.93810400240631087</v>
      </c>
      <c r="AH27" s="58">
        <v>0.93700000000000006</v>
      </c>
      <c r="AI27" s="58">
        <v>0.92700000000000005</v>
      </c>
      <c r="AJ27" s="25">
        <v>0.93003575562713869</v>
      </c>
      <c r="AK27" s="25">
        <v>0.92377506256780317</v>
      </c>
    </row>
    <row r="28" spans="1:37" ht="12" customHeight="1" x14ac:dyDescent="0.25">
      <c r="A28" s="14" t="s">
        <v>179</v>
      </c>
      <c r="B28" s="11" t="s">
        <v>2</v>
      </c>
      <c r="C28" s="23">
        <v>0.8987851075578619</v>
      </c>
      <c r="D28" s="23">
        <v>0.92263844177803789</v>
      </c>
      <c r="E28" s="23">
        <v>0.92130790539783192</v>
      </c>
      <c r="F28" s="23">
        <v>0.98141262749995994</v>
      </c>
      <c r="G28" s="23">
        <v>0.99778066003746935</v>
      </c>
      <c r="H28" s="23">
        <v>0.9941861981361485</v>
      </c>
      <c r="I28" s="23">
        <v>0.98799999999999999</v>
      </c>
      <c r="J28" s="24">
        <v>0.998</v>
      </c>
      <c r="K28" s="24">
        <v>0.98399999999999999</v>
      </c>
      <c r="L28" s="24">
        <v>0.98399999999999999</v>
      </c>
      <c r="M28" s="24">
        <v>0.98615376299296975</v>
      </c>
      <c r="N28" s="25">
        <v>0.9792792936021647</v>
      </c>
      <c r="O28" s="25">
        <v>0.98099999999999998</v>
      </c>
      <c r="P28" s="25">
        <v>0.98599999999999999</v>
      </c>
      <c r="Q28" s="25">
        <v>0.99099999999999999</v>
      </c>
      <c r="R28" s="25">
        <v>0.97299999999999998</v>
      </c>
      <c r="S28" s="25">
        <v>0.97399999999999998</v>
      </c>
      <c r="T28" s="25">
        <v>0.98199999999999998</v>
      </c>
      <c r="U28" s="25">
        <v>0.91380483646142441</v>
      </c>
      <c r="V28" s="25">
        <v>0.90593717507949878</v>
      </c>
      <c r="W28" s="25">
        <v>0.8528873811312736</v>
      </c>
      <c r="X28" s="25">
        <v>0.99311642873947925</v>
      </c>
      <c r="Y28" s="25">
        <v>0.98199999999999998</v>
      </c>
      <c r="Z28" s="25">
        <v>0.997</v>
      </c>
      <c r="AA28" s="37">
        <v>0.93700000000000006</v>
      </c>
      <c r="AB28" s="37">
        <v>0.93799999999999994</v>
      </c>
      <c r="AC28" s="37">
        <v>0.96099999999999997</v>
      </c>
      <c r="AD28" s="25">
        <v>0.96079978786807418</v>
      </c>
      <c r="AE28" s="25">
        <v>0.997</v>
      </c>
      <c r="AF28" s="58" t="s">
        <v>263</v>
      </c>
      <c r="AG28" s="58">
        <v>0.99899111423865694</v>
      </c>
      <c r="AH28" s="58">
        <v>0.999</v>
      </c>
      <c r="AI28" s="58">
        <v>0.999</v>
      </c>
      <c r="AJ28" s="25">
        <v>0.99384754640377815</v>
      </c>
      <c r="AK28" s="25">
        <v>0.98428400639799629</v>
      </c>
    </row>
    <row r="29" spans="1:37" ht="12" customHeight="1" x14ac:dyDescent="0.25">
      <c r="A29" s="14" t="s">
        <v>180</v>
      </c>
      <c r="B29" s="11" t="s">
        <v>3</v>
      </c>
      <c r="C29" s="23">
        <v>0.99569633915579936</v>
      </c>
      <c r="D29" s="23">
        <v>1</v>
      </c>
      <c r="E29" s="23">
        <v>0.95455608420390237</v>
      </c>
      <c r="F29" s="23">
        <v>0.97585791973332314</v>
      </c>
      <c r="G29" s="23">
        <v>0.98826894689224032</v>
      </c>
      <c r="H29" s="23">
        <v>0.99362442157751663</v>
      </c>
      <c r="I29" s="23">
        <v>0.97699999999999998</v>
      </c>
      <c r="J29" s="24">
        <v>0.97099999999999997</v>
      </c>
      <c r="K29" s="24">
        <v>0.98799999999999999</v>
      </c>
      <c r="L29" s="24">
        <v>0.93400000000000005</v>
      </c>
      <c r="M29" s="24">
        <v>0.90549540221816649</v>
      </c>
      <c r="N29" s="25">
        <v>0.93464963044407257</v>
      </c>
      <c r="O29" s="25">
        <v>0.94699999999999995</v>
      </c>
      <c r="P29" s="25">
        <v>0.94699999999999995</v>
      </c>
      <c r="Q29" s="25">
        <v>0.92500000000000004</v>
      </c>
      <c r="R29" s="25">
        <v>0.91800000000000004</v>
      </c>
      <c r="S29" s="25">
        <v>0.89700000000000002</v>
      </c>
      <c r="T29" s="25">
        <v>0.90200000000000002</v>
      </c>
      <c r="U29" s="25">
        <v>0.8832759599547565</v>
      </c>
      <c r="V29" s="25">
        <v>0.87762490885047617</v>
      </c>
      <c r="W29" s="25">
        <v>0.87389556611861419</v>
      </c>
      <c r="X29" s="25">
        <v>0.9115803550509779</v>
      </c>
      <c r="Y29" s="25">
        <v>0.91600000000000004</v>
      </c>
      <c r="Z29" s="25">
        <v>0.92400000000000004</v>
      </c>
      <c r="AA29" s="37">
        <v>0.92100000000000004</v>
      </c>
      <c r="AB29" s="37">
        <v>0.92100000000000004</v>
      </c>
      <c r="AC29" s="37">
        <v>0.92100000000000004</v>
      </c>
      <c r="AD29" s="25">
        <v>0.92732520131869556</v>
      </c>
      <c r="AE29" s="25">
        <v>0.92400000000000004</v>
      </c>
      <c r="AF29" s="58" t="s">
        <v>266</v>
      </c>
      <c r="AG29" s="58">
        <v>0.92365816054776584</v>
      </c>
      <c r="AH29" s="58">
        <v>0.91200000000000003</v>
      </c>
      <c r="AI29" s="58">
        <v>0.92600000000000005</v>
      </c>
      <c r="AJ29" s="25">
        <v>0.92631151349367613</v>
      </c>
      <c r="AK29" s="25">
        <v>0.92997270667653442</v>
      </c>
    </row>
    <row r="30" spans="1:37" ht="12" customHeight="1" x14ac:dyDescent="0.25">
      <c r="A30" s="14" t="s">
        <v>181</v>
      </c>
      <c r="B30" s="11" t="s">
        <v>182</v>
      </c>
      <c r="C30" s="23">
        <v>0.95656569665698465</v>
      </c>
      <c r="D30" s="23">
        <v>0.96038119339983852</v>
      </c>
      <c r="E30" s="23">
        <v>0.97599144598261889</v>
      </c>
      <c r="F30" s="23">
        <v>0.97173766867707811</v>
      </c>
      <c r="G30" s="23">
        <v>0.9512303032117182</v>
      </c>
      <c r="H30" s="23">
        <v>1</v>
      </c>
      <c r="I30" s="23">
        <v>0.997</v>
      </c>
      <c r="J30" s="24">
        <v>0.96099999999999997</v>
      </c>
      <c r="K30" s="24">
        <v>0.90400000000000003</v>
      </c>
      <c r="L30" s="24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25"/>
    </row>
    <row r="31" spans="1:37" ht="12" customHeight="1" x14ac:dyDescent="0.25">
      <c r="A31" s="14" t="s">
        <v>183</v>
      </c>
      <c r="B31" s="11" t="s">
        <v>184</v>
      </c>
      <c r="C31" s="23">
        <v>0.99848137131386216</v>
      </c>
      <c r="D31" s="23">
        <v>1</v>
      </c>
      <c r="E31" s="23">
        <v>0.9970100685078942</v>
      </c>
      <c r="F31" s="23">
        <v>0.99869189038708128</v>
      </c>
      <c r="G31" s="23">
        <v>0.99474331859024778</v>
      </c>
      <c r="H31" s="23">
        <v>0.99859351685958164</v>
      </c>
      <c r="I31" s="23">
        <v>0.996</v>
      </c>
      <c r="J31" s="24">
        <v>0.995</v>
      </c>
      <c r="K31" s="24">
        <v>1</v>
      </c>
      <c r="L31" s="24">
        <v>0.745</v>
      </c>
      <c r="M31" s="24">
        <v>0.73508488284637052</v>
      </c>
      <c r="N31" s="25">
        <v>0.74482521328004292</v>
      </c>
      <c r="O31" s="25">
        <v>0.75600000000000001</v>
      </c>
      <c r="P31" s="25">
        <v>0.77800000000000002</v>
      </c>
      <c r="Q31" s="25">
        <v>0.75700000000000001</v>
      </c>
      <c r="R31" s="25">
        <v>0.75</v>
      </c>
      <c r="S31" s="25">
        <v>0.71699999999999997</v>
      </c>
      <c r="T31" s="25">
        <v>0.63200000000000001</v>
      </c>
      <c r="U31" s="25">
        <v>0.72971761902883792</v>
      </c>
      <c r="V31" s="25">
        <v>0.80734972430795904</v>
      </c>
      <c r="W31" s="25">
        <v>0.83058744843086929</v>
      </c>
      <c r="X31" s="25">
        <v>0.79450301999598261</v>
      </c>
      <c r="Y31" s="25">
        <v>0.80900000000000005</v>
      </c>
      <c r="Z31" s="25">
        <v>0.83499999999999996</v>
      </c>
      <c r="AA31" s="37">
        <v>0.89600000000000002</v>
      </c>
      <c r="AB31" s="37">
        <v>0.89300000000000002</v>
      </c>
      <c r="AC31" s="37">
        <v>0.97799999999999998</v>
      </c>
      <c r="AD31" s="25">
        <v>0.98644946035860082</v>
      </c>
      <c r="AE31" s="25">
        <v>0.99199999999999999</v>
      </c>
      <c r="AF31" s="58" t="s">
        <v>264</v>
      </c>
      <c r="AG31" s="58">
        <v>0.99502409938307268</v>
      </c>
      <c r="AH31" s="58">
        <v>0.99299999999999999</v>
      </c>
      <c r="AI31" s="213">
        <v>0.96399999999999997</v>
      </c>
      <c r="AJ31" s="25">
        <v>0.95777996341624461</v>
      </c>
      <c r="AK31" s="25">
        <v>0.99225622111874923</v>
      </c>
    </row>
    <row r="32" spans="1:37" ht="12" customHeight="1" x14ac:dyDescent="0.25">
      <c r="A32" s="14" t="s">
        <v>185</v>
      </c>
      <c r="B32" s="11" t="s">
        <v>5</v>
      </c>
      <c r="C32" s="23">
        <v>1</v>
      </c>
      <c r="D32" s="23">
        <v>0.99596787305303547</v>
      </c>
      <c r="E32" s="23">
        <v>1</v>
      </c>
      <c r="F32" s="23">
        <v>1</v>
      </c>
      <c r="G32" s="23">
        <v>1</v>
      </c>
      <c r="H32" s="23">
        <v>1</v>
      </c>
      <c r="I32" s="23">
        <v>1</v>
      </c>
      <c r="J32" s="24">
        <v>0.97699999999999998</v>
      </c>
      <c r="K32" s="24">
        <v>0.998</v>
      </c>
      <c r="L32" s="24">
        <v>0.97799999999999998</v>
      </c>
      <c r="M32" s="24">
        <v>0.98971373335834678</v>
      </c>
      <c r="N32" s="25">
        <v>0.98954203060760515</v>
      </c>
      <c r="O32" s="25">
        <v>0.98899999999999999</v>
      </c>
      <c r="P32" s="25">
        <v>0.99</v>
      </c>
      <c r="Q32" s="25">
        <v>0.98299999999999998</v>
      </c>
      <c r="R32" s="25">
        <v>0.97099999999999997</v>
      </c>
      <c r="S32" s="25">
        <v>0.95899999999999996</v>
      </c>
      <c r="T32" s="25">
        <v>0.97799999999999998</v>
      </c>
      <c r="U32" s="25">
        <v>0.90758765645162565</v>
      </c>
      <c r="V32" s="25">
        <v>0.90254346868064739</v>
      </c>
      <c r="W32" s="25">
        <v>0.93467817896389327</v>
      </c>
      <c r="X32" s="25">
        <v>0.98360037794084443</v>
      </c>
      <c r="Y32" s="25">
        <v>0.998</v>
      </c>
      <c r="Z32" s="25">
        <v>1</v>
      </c>
      <c r="AA32" s="37">
        <v>0.997</v>
      </c>
      <c r="AB32" s="37">
        <v>1</v>
      </c>
      <c r="AC32" s="37">
        <v>0.996</v>
      </c>
      <c r="AD32" s="25">
        <v>1</v>
      </c>
      <c r="AE32" s="25">
        <v>1</v>
      </c>
      <c r="AF32" s="58" t="s">
        <v>267</v>
      </c>
      <c r="AG32" s="58">
        <v>1</v>
      </c>
      <c r="AH32" s="58">
        <v>1</v>
      </c>
      <c r="AI32" s="58">
        <v>1</v>
      </c>
      <c r="AJ32" s="25">
        <v>1</v>
      </c>
      <c r="AK32" s="25">
        <v>1</v>
      </c>
    </row>
    <row r="33" spans="1:37" ht="12" customHeight="1" x14ac:dyDescent="0.25">
      <c r="A33" s="14" t="s">
        <v>186</v>
      </c>
      <c r="B33" s="11" t="s">
        <v>6</v>
      </c>
      <c r="C33" s="23">
        <v>0.97311272143940608</v>
      </c>
      <c r="D33" s="23">
        <v>0.97728732716670574</v>
      </c>
      <c r="E33" s="23">
        <v>0.97732590145884946</v>
      </c>
      <c r="F33" s="23">
        <v>0.99986387029016732</v>
      </c>
      <c r="G33" s="23">
        <v>1</v>
      </c>
      <c r="H33" s="23">
        <v>1</v>
      </c>
      <c r="I33" s="23">
        <v>1</v>
      </c>
      <c r="J33" s="24">
        <v>0.997</v>
      </c>
      <c r="K33" s="24">
        <v>1</v>
      </c>
      <c r="L33" s="24">
        <v>0.94699999999999995</v>
      </c>
      <c r="M33" s="24">
        <v>0.99372602563894608</v>
      </c>
      <c r="N33" s="25">
        <v>0.99379428356971</v>
      </c>
      <c r="O33" s="25">
        <v>0.94499999999999995</v>
      </c>
      <c r="P33" s="25">
        <v>1</v>
      </c>
      <c r="Q33" s="25">
        <v>0.94499999999999995</v>
      </c>
      <c r="R33" s="25">
        <v>0.93799999999999994</v>
      </c>
      <c r="S33" s="25">
        <v>1</v>
      </c>
      <c r="T33" s="25">
        <v>1</v>
      </c>
      <c r="U33" s="25">
        <v>1</v>
      </c>
      <c r="V33" s="25">
        <v>1</v>
      </c>
      <c r="W33" s="25">
        <v>1</v>
      </c>
      <c r="X33" s="25">
        <v>1</v>
      </c>
      <c r="Y33" s="25">
        <v>0.92800000000000005</v>
      </c>
      <c r="Z33" s="25">
        <v>1</v>
      </c>
      <c r="AA33" s="37">
        <v>1</v>
      </c>
      <c r="AB33" s="37">
        <v>1</v>
      </c>
      <c r="AC33" s="37">
        <v>0.98099999999999998</v>
      </c>
      <c r="AD33" s="25">
        <v>1</v>
      </c>
      <c r="AE33" s="25">
        <v>1</v>
      </c>
      <c r="AF33" s="58" t="s">
        <v>267</v>
      </c>
      <c r="AG33" s="58">
        <v>1</v>
      </c>
      <c r="AH33" s="58">
        <v>1</v>
      </c>
      <c r="AI33" s="58">
        <v>0.99299999999999999</v>
      </c>
      <c r="AJ33" s="25">
        <v>1</v>
      </c>
      <c r="AK33" s="25">
        <v>1</v>
      </c>
    </row>
    <row r="34" spans="1:37" ht="12" customHeight="1" x14ac:dyDescent="0.25">
      <c r="A34" s="14"/>
      <c r="B34" s="11" t="s">
        <v>356</v>
      </c>
      <c r="C34" s="23"/>
      <c r="D34" s="23"/>
      <c r="E34" s="23"/>
      <c r="F34" s="23"/>
      <c r="G34" s="23"/>
      <c r="H34" s="23"/>
      <c r="I34" s="23"/>
      <c r="J34" s="24"/>
      <c r="K34" s="24"/>
      <c r="L34" s="24"/>
      <c r="M34" s="24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37"/>
      <c r="AB34" s="37"/>
      <c r="AC34" s="37"/>
      <c r="AD34" s="25"/>
      <c r="AE34" s="25"/>
      <c r="AF34" s="58"/>
      <c r="AG34" s="58"/>
      <c r="AH34" s="58"/>
      <c r="AI34" s="58"/>
      <c r="AJ34" s="25">
        <v>0.82326863559078112</v>
      </c>
      <c r="AK34" s="25">
        <v>0.81702833505933181</v>
      </c>
    </row>
    <row r="35" spans="1:37" ht="12" customHeight="1" x14ac:dyDescent="0.25">
      <c r="A35" s="14" t="s">
        <v>187</v>
      </c>
      <c r="B35" s="11" t="s">
        <v>188</v>
      </c>
      <c r="C35" s="23">
        <v>1</v>
      </c>
      <c r="D35" s="23">
        <v>0.99389235351864624</v>
      </c>
      <c r="E35" s="23">
        <v>0.99389143777066369</v>
      </c>
      <c r="F35" s="23">
        <v>0.99389784798138403</v>
      </c>
      <c r="G35" s="23">
        <v>0.999999679489464</v>
      </c>
      <c r="H35" s="23">
        <v>0.99389784798138403</v>
      </c>
      <c r="I35" s="23">
        <v>0.998</v>
      </c>
      <c r="J35" s="24">
        <v>0.96799999999999997</v>
      </c>
      <c r="K35" s="24">
        <v>0.96399999999999997</v>
      </c>
      <c r="L35" s="24">
        <v>0.99199999999999999</v>
      </c>
      <c r="M35" s="24">
        <v>0.99045437854619145</v>
      </c>
      <c r="N35" s="25">
        <v>0.99525390445977624</v>
      </c>
      <c r="O35" s="25">
        <v>0.97199999999999998</v>
      </c>
      <c r="P35" s="25">
        <v>0.995</v>
      </c>
      <c r="Q35" s="25">
        <v>0.998</v>
      </c>
      <c r="R35" s="25">
        <v>0.99</v>
      </c>
      <c r="S35" s="25">
        <v>0.996</v>
      </c>
      <c r="T35" s="25">
        <v>0.997</v>
      </c>
      <c r="U35" s="25">
        <v>0.99567797579935702</v>
      </c>
      <c r="V35" s="25">
        <v>0.98120384838816899</v>
      </c>
      <c r="W35" s="25">
        <v>0.97523880750979985</v>
      </c>
      <c r="X35" s="25">
        <v>0.98612437106553297</v>
      </c>
      <c r="Y35" s="25">
        <v>0.99</v>
      </c>
      <c r="Z35" s="25">
        <v>0.96699999999999997</v>
      </c>
      <c r="AA35" s="37">
        <v>0.97799999999999998</v>
      </c>
      <c r="AB35" s="37">
        <v>0.97799999999999998</v>
      </c>
      <c r="AC35" s="37">
        <v>0.97099999999999997</v>
      </c>
      <c r="AD35" s="25">
        <v>1</v>
      </c>
      <c r="AE35" s="25">
        <v>0.998</v>
      </c>
      <c r="AF35" s="58" t="s">
        <v>267</v>
      </c>
      <c r="AG35" s="58">
        <v>1</v>
      </c>
      <c r="AH35" s="58">
        <v>0.99399999999999999</v>
      </c>
      <c r="AI35" s="58">
        <v>0.99399999999999999</v>
      </c>
      <c r="AJ35" s="25">
        <v>0.98574406538881221</v>
      </c>
      <c r="AK35" s="25">
        <v>0.96368769430318502</v>
      </c>
    </row>
    <row r="36" spans="1:37" ht="12" customHeight="1" x14ac:dyDescent="0.25">
      <c r="A36" s="14" t="s">
        <v>189</v>
      </c>
      <c r="B36" s="11" t="s">
        <v>190</v>
      </c>
      <c r="C36" s="23">
        <v>1</v>
      </c>
      <c r="D36" s="23">
        <v>0.99513906940473096</v>
      </c>
      <c r="E36" s="23">
        <v>0.99691235044099169</v>
      </c>
      <c r="F36" s="23">
        <v>0.99612738568352521</v>
      </c>
      <c r="G36" s="23">
        <v>0.99999997374299554</v>
      </c>
      <c r="H36" s="23">
        <v>0.99683241373881826</v>
      </c>
      <c r="I36" s="23">
        <v>0.98899999999999999</v>
      </c>
      <c r="J36" s="24">
        <v>0.995</v>
      </c>
      <c r="K36" s="24">
        <v>0.99299999999999999</v>
      </c>
      <c r="L36" s="24">
        <v>0.995</v>
      </c>
      <c r="M36" s="24">
        <v>0.99395238847852474</v>
      </c>
      <c r="N36" s="25">
        <v>0.99570732900139858</v>
      </c>
      <c r="O36" s="25">
        <v>0.998</v>
      </c>
      <c r="P36" s="25">
        <v>0.98899999999999999</v>
      </c>
      <c r="Q36" s="25">
        <v>0.98699999999999999</v>
      </c>
      <c r="R36" s="25">
        <v>0.96699999999999997</v>
      </c>
      <c r="S36" s="25">
        <v>0.98299999999999998</v>
      </c>
      <c r="T36" s="25">
        <v>0.94899999999999995</v>
      </c>
      <c r="U36" s="25">
        <v>0.94677075125688259</v>
      </c>
      <c r="V36" s="25">
        <v>0.95404056499871781</v>
      </c>
      <c r="W36" s="25">
        <v>0.94801495951059922</v>
      </c>
      <c r="X36" s="25">
        <v>0.94232673355381347</v>
      </c>
      <c r="Y36" s="25">
        <v>0.95799999999999996</v>
      </c>
      <c r="Z36" s="25">
        <v>0.96299999999999997</v>
      </c>
      <c r="AA36" s="37">
        <v>0.93300000000000005</v>
      </c>
      <c r="AB36" s="37">
        <v>0.96399999999999997</v>
      </c>
      <c r="AC36" s="37">
        <v>0.95799999999999996</v>
      </c>
      <c r="AD36" s="25">
        <v>0.93797242740872888</v>
      </c>
      <c r="AE36" s="25">
        <v>0.93799999999999994</v>
      </c>
      <c r="AF36" s="58" t="s">
        <v>268</v>
      </c>
      <c r="AG36" s="58">
        <v>0.93619926026714262</v>
      </c>
      <c r="AH36" s="58">
        <v>0.93700000000000006</v>
      </c>
      <c r="AI36" s="58">
        <v>0.92700000000000005</v>
      </c>
      <c r="AJ36" s="25">
        <v>0.99600911859388708</v>
      </c>
      <c r="AK36" s="25">
        <v>1</v>
      </c>
    </row>
    <row r="37" spans="1:37" ht="12" customHeight="1" x14ac:dyDescent="0.25">
      <c r="A37" s="14" t="s">
        <v>191</v>
      </c>
      <c r="B37" s="11" t="s">
        <v>192</v>
      </c>
      <c r="C37" s="23">
        <v>0.94891924536572703</v>
      </c>
      <c r="D37" s="23">
        <v>0.94820813363071232</v>
      </c>
      <c r="E37" s="23">
        <v>0.93672502583344763</v>
      </c>
      <c r="F37" s="23">
        <v>0.97100665592337987</v>
      </c>
      <c r="G37" s="23">
        <v>0.96852868065443809</v>
      </c>
      <c r="H37" s="23">
        <v>0.96732014403593625</v>
      </c>
      <c r="I37" s="23">
        <v>0.96</v>
      </c>
      <c r="J37" s="24">
        <v>0.98299999999999998</v>
      </c>
      <c r="K37" s="24">
        <v>0.99399999999999999</v>
      </c>
      <c r="L37" s="24">
        <v>0.999</v>
      </c>
      <c r="M37" s="24">
        <v>0.99180804724852611</v>
      </c>
      <c r="N37" s="25">
        <v>0.97277139973094651</v>
      </c>
      <c r="O37" s="25">
        <v>0.95</v>
      </c>
      <c r="P37" s="25">
        <v>0.98399999999999999</v>
      </c>
      <c r="Q37" s="25">
        <v>0.98</v>
      </c>
      <c r="R37" s="25">
        <v>0.97499999999999998</v>
      </c>
      <c r="S37" s="25">
        <v>0.96</v>
      </c>
      <c r="T37" s="25">
        <v>0.96899999999999997</v>
      </c>
      <c r="U37" s="25">
        <v>0.97377128967253479</v>
      </c>
      <c r="V37" s="25">
        <v>0.97299999999999998</v>
      </c>
      <c r="W37" s="25">
        <v>0.85691114383349221</v>
      </c>
      <c r="X37" s="25">
        <v>0.84111405736723921</v>
      </c>
      <c r="Y37" s="25">
        <v>0.875</v>
      </c>
      <c r="Z37" s="25">
        <v>0.91100000000000003</v>
      </c>
      <c r="AA37" s="37">
        <v>0.88400000000000001</v>
      </c>
      <c r="AB37" s="37">
        <v>0.875</v>
      </c>
      <c r="AC37" s="37">
        <v>0.97099999999999997</v>
      </c>
      <c r="AD37" s="25">
        <v>0.9909872125522331</v>
      </c>
      <c r="AE37" s="25">
        <v>0.98599999999999999</v>
      </c>
      <c r="AF37" s="58" t="s">
        <v>269</v>
      </c>
      <c r="AG37" s="58">
        <v>0.98638915642159597</v>
      </c>
      <c r="AH37" s="58">
        <v>0.98599999999999999</v>
      </c>
      <c r="AI37" s="58">
        <v>0.98899999999999999</v>
      </c>
      <c r="AJ37" s="25">
        <v>0.98782299254511208</v>
      </c>
      <c r="AK37" s="25">
        <v>0.98014527226746051</v>
      </c>
    </row>
    <row r="38" spans="1:37" ht="12" customHeight="1" x14ac:dyDescent="0.25">
      <c r="A38" s="14" t="s">
        <v>193</v>
      </c>
      <c r="B38" s="11" t="s">
        <v>194</v>
      </c>
      <c r="C38" s="23">
        <v>0.99786159267704599</v>
      </c>
      <c r="D38" s="23">
        <v>1</v>
      </c>
      <c r="E38" s="23">
        <v>0.99347905202123488</v>
      </c>
      <c r="F38" s="23">
        <v>0.98137565685368056</v>
      </c>
      <c r="G38" s="23">
        <v>0.98856908304701008</v>
      </c>
      <c r="H38" s="23">
        <v>0.98585651518217965</v>
      </c>
      <c r="I38" s="23">
        <v>0.98399999999999999</v>
      </c>
      <c r="J38" s="24">
        <v>1</v>
      </c>
      <c r="K38" s="24">
        <v>0.99099999999999999</v>
      </c>
      <c r="L38" s="24">
        <v>0.97599999999999998</v>
      </c>
      <c r="M38" s="24">
        <v>0.98710489944069135</v>
      </c>
      <c r="N38" s="25">
        <v>0.99252404589470256</v>
      </c>
      <c r="O38" s="25">
        <v>0.999</v>
      </c>
      <c r="P38" s="25">
        <v>0.99299999999999999</v>
      </c>
      <c r="Q38" s="25">
        <v>0.98799999999999999</v>
      </c>
      <c r="R38" s="25">
        <v>0.95799999999999996</v>
      </c>
      <c r="S38" s="25">
        <v>0.98099999999999998</v>
      </c>
      <c r="T38" s="25">
        <v>0.95499999999999996</v>
      </c>
      <c r="U38" s="25">
        <v>0.96631880318122254</v>
      </c>
      <c r="V38" s="25">
        <v>0.91365039231475798</v>
      </c>
      <c r="W38" s="25">
        <v>0.97608624887696771</v>
      </c>
      <c r="X38" s="25">
        <v>0.98990247522818708</v>
      </c>
      <c r="Y38" s="25">
        <v>1</v>
      </c>
      <c r="Z38" s="25">
        <v>1</v>
      </c>
      <c r="AA38" s="37">
        <v>0.98799999999999999</v>
      </c>
      <c r="AB38" s="37">
        <v>1</v>
      </c>
      <c r="AC38" s="37">
        <v>0.98599999999999999</v>
      </c>
      <c r="AD38" s="25">
        <v>0.97745147606842442</v>
      </c>
      <c r="AE38" s="25">
        <v>0.99</v>
      </c>
      <c r="AF38" s="58" t="s">
        <v>267</v>
      </c>
      <c r="AG38" s="58">
        <v>0.98952381510119281</v>
      </c>
      <c r="AH38" s="58">
        <v>0.995</v>
      </c>
      <c r="AI38" s="58">
        <v>0.98499999999999999</v>
      </c>
      <c r="AJ38" s="25">
        <v>0.98411603891717858</v>
      </c>
      <c r="AK38" s="25">
        <v>0.98912039024840392</v>
      </c>
    </row>
    <row r="39" spans="1:37" ht="12" customHeight="1" x14ac:dyDescent="0.25">
      <c r="A39" s="14" t="s">
        <v>195</v>
      </c>
      <c r="B39" s="11" t="s">
        <v>156</v>
      </c>
      <c r="C39" s="23">
        <v>0.96914644361623348</v>
      </c>
      <c r="D39" s="23">
        <v>0.9737326378833282</v>
      </c>
      <c r="E39" s="23">
        <v>0.99339505401321604</v>
      </c>
      <c r="F39" s="23">
        <v>0.97581326143021818</v>
      </c>
      <c r="G39" s="23">
        <v>0.95948466313811587</v>
      </c>
      <c r="H39" s="23">
        <v>0.96132037396667724</v>
      </c>
      <c r="I39" s="23">
        <v>0.94899999999999995</v>
      </c>
      <c r="J39" s="24">
        <v>0.94899999999999995</v>
      </c>
      <c r="K39" s="24">
        <v>0.96599999999999997</v>
      </c>
      <c r="L39" s="24">
        <v>0.95499999999999996</v>
      </c>
      <c r="M39" s="24">
        <v>0.94439690988428682</v>
      </c>
      <c r="N39" s="25">
        <v>0.94604452843447751</v>
      </c>
      <c r="O39" s="25">
        <v>0.95699999999999996</v>
      </c>
      <c r="P39" s="25">
        <v>0.96</v>
      </c>
      <c r="Q39" s="25">
        <v>0.99399999999999999</v>
      </c>
      <c r="R39" s="25">
        <v>0.99</v>
      </c>
      <c r="S39" s="25">
        <v>0.97399999999999998</v>
      </c>
      <c r="T39" s="25">
        <v>0.96499999999999997</v>
      </c>
      <c r="U39" s="25">
        <v>0.96159576842175232</v>
      </c>
      <c r="V39" s="25">
        <v>0.96159576842175243</v>
      </c>
      <c r="W39" s="25">
        <v>0.97258590645135257</v>
      </c>
      <c r="X39" s="25">
        <v>0.96753730811780958</v>
      </c>
      <c r="Y39" s="25">
        <v>0.96799999999999997</v>
      </c>
      <c r="Z39" s="25">
        <v>0.97099999999999997</v>
      </c>
      <c r="AA39" s="37">
        <v>0.97099999999999997</v>
      </c>
      <c r="AB39" s="37">
        <v>0.97699999999999998</v>
      </c>
      <c r="AC39" s="37">
        <v>0.96899999999999997</v>
      </c>
      <c r="AD39" s="25">
        <v>0.9678582790072694</v>
      </c>
      <c r="AE39" s="25">
        <v>0.97</v>
      </c>
      <c r="AF39" s="58" t="s">
        <v>270</v>
      </c>
      <c r="AG39" s="58">
        <v>0.97893933960599488</v>
      </c>
      <c r="AH39" s="58">
        <v>0.91700000000000004</v>
      </c>
      <c r="AI39" s="58">
        <v>0.89600000000000002</v>
      </c>
      <c r="AJ39" s="25">
        <v>0.93094353615755288</v>
      </c>
      <c r="AK39" s="25">
        <v>0.98570458346260659</v>
      </c>
    </row>
    <row r="40" spans="1:37" ht="12" customHeight="1" x14ac:dyDescent="0.25">
      <c r="A40" s="14" t="s">
        <v>196</v>
      </c>
      <c r="B40" s="11" t="s">
        <v>7</v>
      </c>
      <c r="C40" s="23">
        <v>0.97173186323382787</v>
      </c>
      <c r="D40" s="23">
        <v>0.97444580502488987</v>
      </c>
      <c r="E40" s="23">
        <v>0.93837163526675016</v>
      </c>
      <c r="F40" s="23">
        <v>0.96379070243702647</v>
      </c>
      <c r="G40" s="23">
        <v>0.95352001916826912</v>
      </c>
      <c r="H40" s="23">
        <v>0.97141458680652093</v>
      </c>
      <c r="I40" s="23">
        <v>0.94099999999999995</v>
      </c>
      <c r="J40" s="24">
        <v>0.94899999999999995</v>
      </c>
      <c r="K40" s="24">
        <v>0.97</v>
      </c>
      <c r="L40" s="24">
        <v>0.95699999999999996</v>
      </c>
      <c r="M40" s="24">
        <v>0.94911024798531751</v>
      </c>
      <c r="N40" s="25">
        <v>0.96235820221953272</v>
      </c>
      <c r="O40" s="25">
        <v>0.96899999999999997</v>
      </c>
      <c r="P40" s="25">
        <v>0.96599999999999997</v>
      </c>
      <c r="Q40" s="25">
        <v>0.96599999999999997</v>
      </c>
      <c r="R40" s="25">
        <v>0.96199999999999997</v>
      </c>
      <c r="S40" s="25">
        <v>0.93899999999999995</v>
      </c>
      <c r="T40" s="25">
        <v>0.92200000000000004</v>
      </c>
      <c r="U40" s="25">
        <v>0.89835263434942814</v>
      </c>
      <c r="V40" s="25">
        <v>0.92352303416528758</v>
      </c>
      <c r="W40" s="25">
        <v>0.92199369766936867</v>
      </c>
      <c r="X40" s="25">
        <v>0.95870400418559554</v>
      </c>
      <c r="Y40" s="25">
        <v>0.96199999999999997</v>
      </c>
      <c r="Z40" s="25">
        <v>0.97399999999999998</v>
      </c>
      <c r="AA40" s="37">
        <v>0.98</v>
      </c>
      <c r="AB40" s="37">
        <v>0.98</v>
      </c>
      <c r="AC40" s="37">
        <v>0.97299999999999998</v>
      </c>
      <c r="AD40" s="25">
        <v>0.96678174192428967</v>
      </c>
      <c r="AE40" s="25">
        <v>0.98699999999999999</v>
      </c>
      <c r="AF40" s="58" t="s">
        <v>271</v>
      </c>
      <c r="AG40" s="58">
        <v>0.99188147292300299</v>
      </c>
      <c r="AH40" s="58">
        <v>0.99399999999999999</v>
      </c>
      <c r="AI40" s="58">
        <v>0.97</v>
      </c>
      <c r="AJ40" s="25">
        <v>0.98379652177182175</v>
      </c>
      <c r="AK40" s="25">
        <v>0.98695539968689538</v>
      </c>
    </row>
    <row r="41" spans="1:37" ht="12" customHeight="1" x14ac:dyDescent="0.25">
      <c r="A41" s="14" t="s">
        <v>197</v>
      </c>
      <c r="B41" s="11" t="s">
        <v>198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/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59">
        <v>0</v>
      </c>
      <c r="AG41" s="59">
        <v>0</v>
      </c>
      <c r="AH41" s="59">
        <v>0</v>
      </c>
      <c r="AI41" s="59">
        <v>0</v>
      </c>
    </row>
    <row r="42" spans="1:37" s="24" customFormat="1" ht="12" customHeight="1" x14ac:dyDescent="0.25">
      <c r="A42" s="28" t="s">
        <v>199</v>
      </c>
      <c r="B42" s="29" t="s">
        <v>8</v>
      </c>
      <c r="C42" s="29">
        <v>0.98356740227780881</v>
      </c>
      <c r="D42" s="29">
        <v>0.98368256086437045</v>
      </c>
      <c r="E42" s="29">
        <v>0.98000479214229674</v>
      </c>
      <c r="F42" s="29">
        <v>0.98543505508566909</v>
      </c>
      <c r="G42" s="29">
        <v>0.98811115266038163</v>
      </c>
      <c r="H42" s="29">
        <v>0.99109836117581784</v>
      </c>
      <c r="I42" s="29">
        <v>0.98599999999999999</v>
      </c>
      <c r="J42" s="29">
        <v>0.98499999999999999</v>
      </c>
      <c r="K42" s="29">
        <v>0.98699999999999999</v>
      </c>
      <c r="L42" s="29">
        <v>0.94899999999999995</v>
      </c>
      <c r="M42" s="29">
        <v>0.94510734434822341</v>
      </c>
      <c r="N42" s="29">
        <v>0.94727940172100444</v>
      </c>
      <c r="O42" s="29">
        <v>0.94299999999999995</v>
      </c>
      <c r="P42" s="29">
        <v>0.95</v>
      </c>
      <c r="Q42" s="29">
        <v>0.94799999999999995</v>
      </c>
      <c r="R42" s="29">
        <v>0.93200000000000005</v>
      </c>
      <c r="S42" s="29">
        <v>0.92800000000000005</v>
      </c>
      <c r="T42" s="29">
        <v>0.88300000000000001</v>
      </c>
      <c r="U42" s="29">
        <v>0.89476299235327827</v>
      </c>
      <c r="V42" s="29">
        <v>0.89900000000000002</v>
      </c>
      <c r="W42" s="29">
        <v>0.89900000000000002</v>
      </c>
      <c r="X42" s="29">
        <v>0.89100000000000001</v>
      </c>
      <c r="Y42" s="29">
        <v>0.91500000000000004</v>
      </c>
      <c r="Z42" s="29">
        <v>0.93100000000000005</v>
      </c>
      <c r="AA42" s="38">
        <v>0.93700000000000006</v>
      </c>
      <c r="AB42" s="38">
        <v>0.93899999999999995</v>
      </c>
      <c r="AC42" s="38">
        <v>0.96799999999999997</v>
      </c>
      <c r="AD42" s="29">
        <v>0.97366635499547383</v>
      </c>
      <c r="AE42" s="29">
        <v>0.98</v>
      </c>
      <c r="AF42" s="29">
        <v>0.98</v>
      </c>
      <c r="AG42" s="29">
        <v>0.97899999999999998</v>
      </c>
      <c r="AH42" s="29">
        <v>0.97599999999999998</v>
      </c>
      <c r="AI42" s="29">
        <v>0.96799999999999997</v>
      </c>
      <c r="AJ42" s="29">
        <v>0.96261177631525729</v>
      </c>
      <c r="AK42" s="29">
        <v>0.96548327100671538</v>
      </c>
    </row>
    <row r="44" spans="1:37" ht="12" customHeight="1" x14ac:dyDescent="0.25">
      <c r="B44" s="295" t="s">
        <v>230</v>
      </c>
      <c r="C44" s="33" t="str">
        <f t="shared" ref="C44:AI44" si="3">+C$2</f>
        <v>IQ 17</v>
      </c>
      <c r="D44" s="33" t="str">
        <f t="shared" si="3"/>
        <v>IIQ 17</v>
      </c>
      <c r="E44" s="33" t="str">
        <f t="shared" si="3"/>
        <v>IIIQ 17</v>
      </c>
      <c r="F44" s="33" t="str">
        <f t="shared" si="3"/>
        <v>IVQ 17</v>
      </c>
      <c r="G44" s="33" t="str">
        <f t="shared" si="3"/>
        <v>IQ 18</v>
      </c>
      <c r="H44" s="33" t="str">
        <f t="shared" si="3"/>
        <v>IIQ 18</v>
      </c>
      <c r="I44" s="33" t="str">
        <f t="shared" si="3"/>
        <v>IIIQ 18</v>
      </c>
      <c r="J44" s="33" t="str">
        <f t="shared" si="3"/>
        <v>IVQ 18</v>
      </c>
      <c r="K44" s="33" t="str">
        <f t="shared" si="3"/>
        <v>IQ 19</v>
      </c>
      <c r="L44" s="33" t="str">
        <f t="shared" si="3"/>
        <v>IIQ 19</v>
      </c>
      <c r="M44" s="33" t="str">
        <f t="shared" si="3"/>
        <v>IIIQ 19</v>
      </c>
      <c r="N44" s="33" t="str">
        <f t="shared" si="3"/>
        <v>IVQ 19</v>
      </c>
      <c r="O44" s="33" t="str">
        <f t="shared" si="3"/>
        <v>IQ 20</v>
      </c>
      <c r="P44" s="33" t="str">
        <f t="shared" si="3"/>
        <v>IIQ 20</v>
      </c>
      <c r="Q44" s="33" t="str">
        <f t="shared" si="3"/>
        <v>IIIQ 20</v>
      </c>
      <c r="R44" s="33" t="str">
        <f t="shared" si="3"/>
        <v>IVQ 20</v>
      </c>
      <c r="S44" s="33" t="str">
        <f t="shared" si="3"/>
        <v>IQ 21</v>
      </c>
      <c r="T44" s="33" t="str">
        <f t="shared" si="3"/>
        <v>IIQ 21</v>
      </c>
      <c r="U44" s="33" t="str">
        <f t="shared" si="3"/>
        <v>IIIQ 21</v>
      </c>
      <c r="V44" s="33" t="str">
        <f t="shared" si="3"/>
        <v>IVQ 21</v>
      </c>
      <c r="W44" s="33" t="str">
        <f t="shared" si="3"/>
        <v>IQ 22</v>
      </c>
      <c r="X44" s="33" t="str">
        <f t="shared" si="3"/>
        <v>IIQ 22</v>
      </c>
      <c r="Y44" s="33" t="str">
        <f t="shared" si="3"/>
        <v>IIIQ 22</v>
      </c>
      <c r="Z44" s="33" t="str">
        <f t="shared" si="3"/>
        <v>IVQ 22</v>
      </c>
      <c r="AA44" s="33" t="str">
        <f t="shared" si="3"/>
        <v>IQ 23</v>
      </c>
      <c r="AB44" s="33" t="str">
        <f t="shared" si="3"/>
        <v>IIQ 23</v>
      </c>
      <c r="AC44" s="33" t="str">
        <f t="shared" si="3"/>
        <v>IIIQ 23</v>
      </c>
      <c r="AD44" s="33" t="str">
        <f t="shared" si="3"/>
        <v>IVQ 23</v>
      </c>
      <c r="AE44" s="33" t="str">
        <f t="shared" si="3"/>
        <v>IQ 24</v>
      </c>
      <c r="AF44" s="33" t="str">
        <f t="shared" si="3"/>
        <v>IIQ 24</v>
      </c>
      <c r="AG44" s="33" t="str">
        <f t="shared" si="3"/>
        <v>IIIQ 24</v>
      </c>
      <c r="AH44" s="33" t="str">
        <f t="shared" si="3"/>
        <v>IVQ 24</v>
      </c>
      <c r="AI44" s="33" t="str">
        <f t="shared" si="3"/>
        <v>IQ 25</v>
      </c>
      <c r="AJ44" s="33" t="s">
        <v>357</v>
      </c>
      <c r="AK44" s="33" t="s">
        <v>364</v>
      </c>
    </row>
    <row r="45" spans="1:37" ht="12" customHeight="1" x14ac:dyDescent="0.25">
      <c r="B45" s="295"/>
      <c r="C45" s="35">
        <f t="shared" ref="C45:AI45" si="4">+C$3</f>
        <v>42614</v>
      </c>
      <c r="D45" s="35">
        <f t="shared" si="4"/>
        <v>42705</v>
      </c>
      <c r="E45" s="35">
        <f t="shared" si="4"/>
        <v>42795</v>
      </c>
      <c r="F45" s="35">
        <f t="shared" si="4"/>
        <v>42887</v>
      </c>
      <c r="G45" s="35">
        <f t="shared" si="4"/>
        <v>42979</v>
      </c>
      <c r="H45" s="35">
        <f t="shared" si="4"/>
        <v>43070</v>
      </c>
      <c r="I45" s="35">
        <f t="shared" si="4"/>
        <v>43160</v>
      </c>
      <c r="J45" s="35">
        <f t="shared" si="4"/>
        <v>43252</v>
      </c>
      <c r="K45" s="35">
        <f t="shared" si="4"/>
        <v>43344</v>
      </c>
      <c r="L45" s="35">
        <f t="shared" si="4"/>
        <v>43435</v>
      </c>
      <c r="M45" s="35">
        <f t="shared" si="4"/>
        <v>43525</v>
      </c>
      <c r="N45" s="35">
        <f t="shared" si="4"/>
        <v>43617</v>
      </c>
      <c r="O45" s="35">
        <f t="shared" si="4"/>
        <v>43709</v>
      </c>
      <c r="P45" s="35">
        <f t="shared" si="4"/>
        <v>43800</v>
      </c>
      <c r="Q45" s="35">
        <f t="shared" si="4"/>
        <v>43891</v>
      </c>
      <c r="R45" s="35">
        <f t="shared" si="4"/>
        <v>43983</v>
      </c>
      <c r="S45" s="35">
        <f t="shared" si="4"/>
        <v>44075</v>
      </c>
      <c r="T45" s="35">
        <f t="shared" si="4"/>
        <v>44166</v>
      </c>
      <c r="U45" s="35">
        <f t="shared" si="4"/>
        <v>44256</v>
      </c>
      <c r="V45" s="35">
        <f t="shared" si="4"/>
        <v>44348</v>
      </c>
      <c r="W45" s="35">
        <f t="shared" si="4"/>
        <v>44440</v>
      </c>
      <c r="X45" s="35">
        <f t="shared" si="4"/>
        <v>44440</v>
      </c>
      <c r="Y45" s="35">
        <f t="shared" si="4"/>
        <v>44621</v>
      </c>
      <c r="Z45" s="35">
        <f t="shared" si="4"/>
        <v>44742</v>
      </c>
      <c r="AA45" s="35">
        <f t="shared" si="4"/>
        <v>44834</v>
      </c>
      <c r="AB45" s="35">
        <f t="shared" si="4"/>
        <v>44926</v>
      </c>
      <c r="AC45" s="35">
        <f t="shared" si="4"/>
        <v>45016</v>
      </c>
      <c r="AD45" s="35">
        <f t="shared" si="4"/>
        <v>45107</v>
      </c>
      <c r="AE45" s="35">
        <f t="shared" si="4"/>
        <v>45199</v>
      </c>
      <c r="AF45" s="35">
        <f t="shared" si="4"/>
        <v>45291</v>
      </c>
      <c r="AG45" s="35">
        <f t="shared" si="4"/>
        <v>45382</v>
      </c>
      <c r="AH45" s="35">
        <f t="shared" si="4"/>
        <v>45473</v>
      </c>
      <c r="AI45" s="35">
        <f t="shared" si="4"/>
        <v>45536</v>
      </c>
      <c r="AJ45" s="35">
        <v>45627</v>
      </c>
      <c r="AK45" s="35">
        <v>45747</v>
      </c>
    </row>
    <row r="46" spans="1:37" ht="12" customHeight="1" x14ac:dyDescent="0.25">
      <c r="A46" s="14" t="s">
        <v>175</v>
      </c>
      <c r="B46" s="11" t="s">
        <v>0</v>
      </c>
      <c r="C46" s="15">
        <v>143</v>
      </c>
      <c r="D46" s="15">
        <v>144</v>
      </c>
      <c r="E46" s="15">
        <v>143</v>
      </c>
      <c r="F46" s="15">
        <v>143</v>
      </c>
      <c r="G46" s="15">
        <v>143</v>
      </c>
      <c r="H46" s="15">
        <v>138</v>
      </c>
      <c r="I46" s="15">
        <v>136</v>
      </c>
      <c r="J46" s="16">
        <v>136</v>
      </c>
      <c r="K46" s="16">
        <v>137</v>
      </c>
      <c r="L46" s="16">
        <v>136</v>
      </c>
      <c r="M46" s="16">
        <v>135</v>
      </c>
      <c r="N46" s="16">
        <v>134</v>
      </c>
      <c r="O46" s="16">
        <v>135</v>
      </c>
      <c r="P46" s="16">
        <v>136</v>
      </c>
      <c r="Q46" s="16">
        <v>136</v>
      </c>
      <c r="R46" s="16">
        <v>136</v>
      </c>
      <c r="S46" s="16">
        <v>136</v>
      </c>
      <c r="T46" s="16">
        <v>135</v>
      </c>
      <c r="U46" s="16">
        <v>132</v>
      </c>
      <c r="V46" s="16">
        <v>132</v>
      </c>
      <c r="W46" s="16">
        <v>133</v>
      </c>
      <c r="X46" s="16">
        <v>144</v>
      </c>
      <c r="Y46" s="16">
        <v>145</v>
      </c>
      <c r="Z46" s="16">
        <v>142</v>
      </c>
      <c r="AA46" s="16">
        <v>142</v>
      </c>
      <c r="AB46" s="16">
        <v>140</v>
      </c>
      <c r="AC46" s="16">
        <v>141</v>
      </c>
      <c r="AD46" s="16">
        <v>141</v>
      </c>
      <c r="AE46" s="16">
        <v>141</v>
      </c>
      <c r="AF46" s="16">
        <v>141</v>
      </c>
      <c r="AG46" s="16">
        <v>140</v>
      </c>
      <c r="AH46" s="16">
        <v>140</v>
      </c>
      <c r="AI46" s="16">
        <v>139</v>
      </c>
      <c r="AJ46" s="11">
        <v>139</v>
      </c>
      <c r="AK46" s="16">
        <v>139</v>
      </c>
    </row>
    <row r="47" spans="1:37" ht="12" customHeight="1" x14ac:dyDescent="0.25">
      <c r="A47" s="14" t="s">
        <v>176</v>
      </c>
      <c r="B47" s="11" t="s">
        <v>177</v>
      </c>
      <c r="C47" s="15">
        <v>171</v>
      </c>
      <c r="D47" s="15">
        <v>172</v>
      </c>
      <c r="E47" s="15">
        <v>171</v>
      </c>
      <c r="F47" s="15">
        <v>171</v>
      </c>
      <c r="G47" s="15">
        <v>171</v>
      </c>
      <c r="H47" s="15">
        <v>171</v>
      </c>
      <c r="I47" s="15">
        <v>171</v>
      </c>
      <c r="J47" s="16">
        <v>170</v>
      </c>
      <c r="K47" s="16">
        <v>171</v>
      </c>
      <c r="L47" s="16">
        <v>171</v>
      </c>
      <c r="M47" s="16">
        <v>168</v>
      </c>
      <c r="N47" s="16">
        <v>166</v>
      </c>
      <c r="O47" s="16">
        <v>165</v>
      </c>
      <c r="P47" s="16">
        <v>164</v>
      </c>
      <c r="Q47" s="16">
        <v>164</v>
      </c>
      <c r="R47" s="16">
        <v>164</v>
      </c>
      <c r="S47" s="16">
        <v>163</v>
      </c>
      <c r="T47" s="16">
        <v>162</v>
      </c>
      <c r="U47" s="16">
        <v>162</v>
      </c>
      <c r="V47" s="16">
        <v>162</v>
      </c>
      <c r="W47" s="16">
        <v>159</v>
      </c>
      <c r="X47" s="16">
        <v>159</v>
      </c>
      <c r="Y47" s="16">
        <v>158</v>
      </c>
      <c r="Z47" s="16">
        <v>159</v>
      </c>
      <c r="AA47" s="16">
        <v>162</v>
      </c>
      <c r="AB47" s="16">
        <v>160</v>
      </c>
      <c r="AC47" s="16">
        <v>162</v>
      </c>
      <c r="AD47" s="16">
        <v>157</v>
      </c>
      <c r="AE47" s="16">
        <v>156</v>
      </c>
      <c r="AF47" s="16">
        <v>156</v>
      </c>
      <c r="AG47" s="16">
        <v>152</v>
      </c>
      <c r="AH47" s="16">
        <v>151</v>
      </c>
      <c r="AI47" s="16">
        <v>152</v>
      </c>
      <c r="AJ47" s="11">
        <v>152</v>
      </c>
      <c r="AK47" s="16">
        <v>152</v>
      </c>
    </row>
    <row r="48" spans="1:37" ht="12" customHeight="1" x14ac:dyDescent="0.25">
      <c r="A48" s="14" t="s">
        <v>178</v>
      </c>
      <c r="B48" s="11" t="s">
        <v>1</v>
      </c>
      <c r="C48" s="15">
        <v>135</v>
      </c>
      <c r="D48" s="15">
        <v>136</v>
      </c>
      <c r="E48" s="15">
        <v>136</v>
      </c>
      <c r="F48" s="15">
        <v>136</v>
      </c>
      <c r="G48" s="15">
        <v>135</v>
      </c>
      <c r="H48" s="15">
        <v>134</v>
      </c>
      <c r="I48" s="15">
        <v>131</v>
      </c>
      <c r="J48" s="16">
        <v>132</v>
      </c>
      <c r="K48" s="16">
        <v>132</v>
      </c>
      <c r="L48" s="16">
        <v>131</v>
      </c>
      <c r="M48" s="16">
        <v>131</v>
      </c>
      <c r="N48" s="16">
        <v>129</v>
      </c>
      <c r="O48" s="16">
        <v>127</v>
      </c>
      <c r="P48" s="16">
        <v>129</v>
      </c>
      <c r="Q48" s="16">
        <v>127</v>
      </c>
      <c r="R48" s="16">
        <v>125</v>
      </c>
      <c r="S48" s="16">
        <v>126</v>
      </c>
      <c r="T48" s="16">
        <v>126</v>
      </c>
      <c r="U48" s="16">
        <v>128</v>
      </c>
      <c r="V48" s="16">
        <v>126</v>
      </c>
      <c r="W48" s="16">
        <v>125</v>
      </c>
      <c r="X48" s="16">
        <v>123</v>
      </c>
      <c r="Y48" s="16">
        <v>124</v>
      </c>
      <c r="Z48" s="16">
        <v>123</v>
      </c>
      <c r="AA48" s="16">
        <v>124</v>
      </c>
      <c r="AB48" s="16">
        <v>124</v>
      </c>
      <c r="AC48" s="16">
        <v>123</v>
      </c>
      <c r="AD48" s="16">
        <v>122</v>
      </c>
      <c r="AE48" s="16">
        <v>121</v>
      </c>
      <c r="AF48" s="16">
        <v>121</v>
      </c>
      <c r="AG48" s="16">
        <v>119</v>
      </c>
      <c r="AH48" s="16">
        <v>119</v>
      </c>
      <c r="AI48" s="16">
        <v>119</v>
      </c>
      <c r="AJ48" s="11">
        <v>119</v>
      </c>
      <c r="AK48" s="16">
        <v>120</v>
      </c>
    </row>
    <row r="49" spans="1:37" ht="12" customHeight="1" x14ac:dyDescent="0.25">
      <c r="A49" s="14" t="s">
        <v>179</v>
      </c>
      <c r="B49" s="11" t="s">
        <v>2</v>
      </c>
      <c r="C49" s="15">
        <v>111</v>
      </c>
      <c r="D49" s="15">
        <v>113</v>
      </c>
      <c r="E49" s="15">
        <v>113</v>
      </c>
      <c r="F49" s="15">
        <v>113</v>
      </c>
      <c r="G49" s="15">
        <v>113</v>
      </c>
      <c r="H49" s="15">
        <v>114</v>
      </c>
      <c r="I49" s="15">
        <v>114</v>
      </c>
      <c r="J49" s="16">
        <v>114</v>
      </c>
      <c r="K49" s="16">
        <v>115</v>
      </c>
      <c r="L49" s="16">
        <v>114</v>
      </c>
      <c r="M49" s="16">
        <v>114</v>
      </c>
      <c r="N49" s="16">
        <v>114</v>
      </c>
      <c r="O49" s="16">
        <v>114</v>
      </c>
      <c r="P49" s="16">
        <v>114</v>
      </c>
      <c r="Q49" s="16">
        <v>114</v>
      </c>
      <c r="R49" s="16">
        <v>114</v>
      </c>
      <c r="S49" s="16">
        <v>114</v>
      </c>
      <c r="T49" s="16">
        <v>112</v>
      </c>
      <c r="U49" s="16">
        <v>112</v>
      </c>
      <c r="V49" s="16">
        <v>112</v>
      </c>
      <c r="W49" s="16">
        <v>112</v>
      </c>
      <c r="X49" s="16">
        <v>114</v>
      </c>
      <c r="Y49" s="16">
        <v>112</v>
      </c>
      <c r="Z49" s="16">
        <v>110</v>
      </c>
      <c r="AA49" s="16">
        <v>112</v>
      </c>
      <c r="AB49" s="16">
        <v>111</v>
      </c>
      <c r="AC49" s="16">
        <v>112</v>
      </c>
      <c r="AD49" s="16">
        <v>107</v>
      </c>
      <c r="AE49" s="16">
        <v>107</v>
      </c>
      <c r="AF49" s="16">
        <v>107</v>
      </c>
      <c r="AG49" s="16">
        <v>107</v>
      </c>
      <c r="AH49" s="16">
        <v>107</v>
      </c>
      <c r="AI49" s="16">
        <v>107</v>
      </c>
      <c r="AJ49" s="11">
        <v>107</v>
      </c>
      <c r="AK49" s="16">
        <v>106</v>
      </c>
    </row>
    <row r="50" spans="1:37" ht="12" customHeight="1" x14ac:dyDescent="0.25">
      <c r="A50" s="14" t="s">
        <v>180</v>
      </c>
      <c r="B50" s="11" t="s">
        <v>3</v>
      </c>
      <c r="C50" s="15">
        <v>83</v>
      </c>
      <c r="D50" s="15">
        <v>90</v>
      </c>
      <c r="E50" s="15">
        <v>91</v>
      </c>
      <c r="F50" s="15">
        <v>91</v>
      </c>
      <c r="G50" s="15">
        <v>91</v>
      </c>
      <c r="H50" s="15">
        <v>92</v>
      </c>
      <c r="I50" s="15">
        <v>87</v>
      </c>
      <c r="J50" s="16">
        <v>86</v>
      </c>
      <c r="K50" s="16">
        <v>86</v>
      </c>
      <c r="L50" s="16">
        <v>86</v>
      </c>
      <c r="M50" s="16">
        <v>86</v>
      </c>
      <c r="N50" s="16">
        <v>85</v>
      </c>
      <c r="O50" s="16">
        <v>89</v>
      </c>
      <c r="P50" s="16">
        <v>89</v>
      </c>
      <c r="Q50" s="16">
        <v>89</v>
      </c>
      <c r="R50" s="16">
        <v>89</v>
      </c>
      <c r="S50" s="16">
        <v>89</v>
      </c>
      <c r="T50" s="16">
        <v>89</v>
      </c>
      <c r="U50" s="16">
        <v>89</v>
      </c>
      <c r="V50" s="16">
        <v>89</v>
      </c>
      <c r="W50" s="16">
        <v>89</v>
      </c>
      <c r="X50" s="16">
        <v>90</v>
      </c>
      <c r="Y50" s="16">
        <v>89</v>
      </c>
      <c r="Z50" s="16">
        <v>90</v>
      </c>
      <c r="AA50" s="16">
        <v>90</v>
      </c>
      <c r="AB50" s="16">
        <v>91</v>
      </c>
      <c r="AC50" s="16">
        <v>91</v>
      </c>
      <c r="AD50" s="16">
        <v>90</v>
      </c>
      <c r="AE50" s="16">
        <v>90</v>
      </c>
      <c r="AF50" s="16">
        <v>90</v>
      </c>
      <c r="AG50" s="16">
        <v>90</v>
      </c>
      <c r="AH50" s="16">
        <v>90</v>
      </c>
      <c r="AI50" s="16">
        <v>90</v>
      </c>
      <c r="AJ50" s="11">
        <v>90</v>
      </c>
      <c r="AK50" s="16">
        <v>89</v>
      </c>
    </row>
    <row r="51" spans="1:37" ht="12" customHeight="1" x14ac:dyDescent="0.25">
      <c r="A51" s="14" t="s">
        <v>181</v>
      </c>
      <c r="B51" s="11" t="s">
        <v>182</v>
      </c>
      <c r="C51" s="15">
        <v>62</v>
      </c>
      <c r="D51" s="15">
        <v>63</v>
      </c>
      <c r="E51" s="15">
        <v>59</v>
      </c>
      <c r="F51" s="15">
        <v>61</v>
      </c>
      <c r="G51" s="15">
        <v>61</v>
      </c>
      <c r="H51" s="15">
        <v>61</v>
      </c>
      <c r="I51" s="15">
        <v>62</v>
      </c>
      <c r="J51" s="16">
        <v>62</v>
      </c>
      <c r="K51" s="16">
        <v>62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/>
      <c r="AK51" s="16"/>
    </row>
    <row r="52" spans="1:37" ht="12" customHeight="1" x14ac:dyDescent="0.25">
      <c r="A52" s="14" t="s">
        <v>183</v>
      </c>
      <c r="B52" s="11" t="s">
        <v>184</v>
      </c>
      <c r="C52" s="15">
        <v>151</v>
      </c>
      <c r="D52" s="15">
        <v>159</v>
      </c>
      <c r="E52" s="15">
        <v>158</v>
      </c>
      <c r="F52" s="15">
        <v>158</v>
      </c>
      <c r="G52" s="15">
        <v>158</v>
      </c>
      <c r="H52" s="15">
        <v>156</v>
      </c>
      <c r="I52" s="15">
        <v>157</v>
      </c>
      <c r="J52" s="16">
        <v>157</v>
      </c>
      <c r="K52" s="16">
        <v>157</v>
      </c>
      <c r="L52" s="16">
        <v>157</v>
      </c>
      <c r="M52" s="16">
        <v>156</v>
      </c>
      <c r="N52" s="16">
        <v>169</v>
      </c>
      <c r="O52" s="16">
        <v>155</v>
      </c>
      <c r="P52" s="16">
        <v>167</v>
      </c>
      <c r="Q52" s="16">
        <v>167</v>
      </c>
      <c r="R52" s="16">
        <v>167</v>
      </c>
      <c r="S52" s="16">
        <v>164</v>
      </c>
      <c r="T52" s="16">
        <v>166</v>
      </c>
      <c r="U52" s="16">
        <v>163</v>
      </c>
      <c r="V52" s="16">
        <v>164</v>
      </c>
      <c r="W52" s="16">
        <v>164</v>
      </c>
      <c r="X52" s="16">
        <v>163</v>
      </c>
      <c r="Y52" s="16">
        <v>163</v>
      </c>
      <c r="Z52" s="16">
        <v>163</v>
      </c>
      <c r="AA52" s="16">
        <v>165</v>
      </c>
      <c r="AB52" s="16">
        <v>163</v>
      </c>
      <c r="AC52" s="16">
        <v>162</v>
      </c>
      <c r="AD52" s="16">
        <v>163</v>
      </c>
      <c r="AE52" s="16">
        <v>162</v>
      </c>
      <c r="AF52" s="16">
        <v>162</v>
      </c>
      <c r="AG52" s="16">
        <v>162</v>
      </c>
      <c r="AH52" s="16">
        <v>162</v>
      </c>
      <c r="AI52" s="16">
        <v>160</v>
      </c>
      <c r="AJ52" s="287">
        <v>161</v>
      </c>
      <c r="AK52" s="16">
        <v>161</v>
      </c>
    </row>
    <row r="53" spans="1:37" ht="12" customHeight="1" x14ac:dyDescent="0.25">
      <c r="A53" s="14" t="s">
        <v>185</v>
      </c>
      <c r="B53" s="11" t="s">
        <v>5</v>
      </c>
      <c r="C53" s="15">
        <v>78</v>
      </c>
      <c r="D53" s="15">
        <v>78</v>
      </c>
      <c r="E53" s="15">
        <v>79</v>
      </c>
      <c r="F53" s="15">
        <v>79</v>
      </c>
      <c r="G53" s="15">
        <v>79</v>
      </c>
      <c r="H53" s="15">
        <v>79</v>
      </c>
      <c r="I53" s="15">
        <v>79</v>
      </c>
      <c r="J53" s="16">
        <v>79</v>
      </c>
      <c r="K53" s="16">
        <v>80</v>
      </c>
      <c r="L53" s="16">
        <v>79</v>
      </c>
      <c r="M53" s="16">
        <v>79</v>
      </c>
      <c r="N53" s="16">
        <v>79</v>
      </c>
      <c r="O53" s="16">
        <v>79</v>
      </c>
      <c r="P53" s="16">
        <v>79</v>
      </c>
      <c r="Q53" s="16">
        <v>79</v>
      </c>
      <c r="R53" s="16">
        <v>79</v>
      </c>
      <c r="S53" s="16">
        <v>79</v>
      </c>
      <c r="T53" s="16">
        <v>79</v>
      </c>
      <c r="U53" s="16">
        <v>78</v>
      </c>
      <c r="V53" s="16">
        <v>78</v>
      </c>
      <c r="W53" s="16">
        <v>78</v>
      </c>
      <c r="X53" s="16">
        <v>75</v>
      </c>
      <c r="Y53" s="16">
        <v>78</v>
      </c>
      <c r="Z53" s="16">
        <v>74</v>
      </c>
      <c r="AA53" s="16">
        <v>74</v>
      </c>
      <c r="AB53" s="16">
        <v>73</v>
      </c>
      <c r="AC53" s="16">
        <v>74</v>
      </c>
      <c r="AD53" s="16">
        <v>74</v>
      </c>
      <c r="AE53" s="16">
        <v>74</v>
      </c>
      <c r="AF53" s="16">
        <v>74</v>
      </c>
      <c r="AG53" s="16">
        <v>74</v>
      </c>
      <c r="AH53" s="16">
        <v>73</v>
      </c>
      <c r="AI53" s="16">
        <v>73</v>
      </c>
      <c r="AJ53" s="11">
        <v>73</v>
      </c>
      <c r="AK53" s="16">
        <v>73</v>
      </c>
    </row>
    <row r="54" spans="1:37" ht="12" customHeight="1" x14ac:dyDescent="0.25">
      <c r="A54" s="14" t="s">
        <v>186</v>
      </c>
      <c r="B54" s="11" t="s">
        <v>6</v>
      </c>
      <c r="C54" s="15">
        <v>63</v>
      </c>
      <c r="D54" s="15">
        <v>66</v>
      </c>
      <c r="E54" s="15">
        <v>67</v>
      </c>
      <c r="F54" s="15">
        <v>67</v>
      </c>
      <c r="G54" s="15">
        <v>67</v>
      </c>
      <c r="H54" s="15">
        <v>69</v>
      </c>
      <c r="I54" s="15">
        <v>69</v>
      </c>
      <c r="J54" s="16">
        <v>68</v>
      </c>
      <c r="K54" s="16">
        <v>68</v>
      </c>
      <c r="L54" s="16">
        <v>68</v>
      </c>
      <c r="M54" s="16">
        <v>65</v>
      </c>
      <c r="N54" s="16">
        <v>65</v>
      </c>
      <c r="O54" s="16">
        <v>65</v>
      </c>
      <c r="P54" s="16">
        <v>65</v>
      </c>
      <c r="Q54" s="16">
        <v>65</v>
      </c>
      <c r="R54" s="16">
        <v>65</v>
      </c>
      <c r="S54" s="16">
        <v>65</v>
      </c>
      <c r="T54" s="16">
        <v>65</v>
      </c>
      <c r="U54" s="16">
        <v>65</v>
      </c>
      <c r="V54" s="16">
        <v>65</v>
      </c>
      <c r="W54" s="16">
        <v>65</v>
      </c>
      <c r="X54" s="16">
        <v>64</v>
      </c>
      <c r="Y54" s="16">
        <v>64</v>
      </c>
      <c r="Z54" s="16">
        <v>64</v>
      </c>
      <c r="AA54" s="16">
        <v>64</v>
      </c>
      <c r="AB54" s="16">
        <v>67</v>
      </c>
      <c r="AC54" s="16">
        <v>67</v>
      </c>
      <c r="AD54" s="16">
        <v>63</v>
      </c>
      <c r="AE54" s="16">
        <v>63</v>
      </c>
      <c r="AF54" s="16">
        <v>63</v>
      </c>
      <c r="AG54" s="16">
        <v>63</v>
      </c>
      <c r="AH54" s="16">
        <v>63</v>
      </c>
      <c r="AI54" s="16">
        <v>63</v>
      </c>
      <c r="AJ54" s="11">
        <v>62</v>
      </c>
      <c r="AK54" s="16">
        <v>62</v>
      </c>
    </row>
    <row r="55" spans="1:37" ht="12" customHeight="1" x14ac:dyDescent="0.25">
      <c r="A55" s="14"/>
      <c r="B55" s="11" t="s">
        <v>356</v>
      </c>
      <c r="C55" s="15"/>
      <c r="D55" s="15"/>
      <c r="E55" s="15"/>
      <c r="F55" s="15"/>
      <c r="G55" s="15"/>
      <c r="H55" s="15"/>
      <c r="I55" s="15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1">
        <v>86</v>
      </c>
      <c r="AK55" s="16">
        <v>86</v>
      </c>
    </row>
    <row r="56" spans="1:37" ht="12" customHeight="1" x14ac:dyDescent="0.25">
      <c r="A56" s="14" t="s">
        <v>187</v>
      </c>
      <c r="B56" s="11" t="s">
        <v>188</v>
      </c>
      <c r="C56" s="15">
        <v>89</v>
      </c>
      <c r="D56" s="15">
        <v>90</v>
      </c>
      <c r="E56" s="15">
        <v>90</v>
      </c>
      <c r="F56" s="15">
        <v>90</v>
      </c>
      <c r="G56" s="15">
        <v>90</v>
      </c>
      <c r="H56" s="15">
        <v>90</v>
      </c>
      <c r="I56" s="15">
        <v>90</v>
      </c>
      <c r="J56" s="16">
        <v>88</v>
      </c>
      <c r="K56" s="16">
        <v>87</v>
      </c>
      <c r="L56" s="16">
        <v>87</v>
      </c>
      <c r="M56" s="16">
        <v>87</v>
      </c>
      <c r="N56" s="16">
        <v>86</v>
      </c>
      <c r="O56" s="16">
        <v>86</v>
      </c>
      <c r="P56" s="16">
        <v>86</v>
      </c>
      <c r="Q56" s="16">
        <v>85</v>
      </c>
      <c r="R56" s="16">
        <v>85</v>
      </c>
      <c r="S56" s="16">
        <v>85</v>
      </c>
      <c r="T56" s="16">
        <v>85</v>
      </c>
      <c r="U56" s="16">
        <v>85</v>
      </c>
      <c r="V56" s="16">
        <v>84</v>
      </c>
      <c r="W56" s="16">
        <v>84</v>
      </c>
      <c r="X56" s="16">
        <v>84</v>
      </c>
      <c r="Y56" s="16">
        <v>84</v>
      </c>
      <c r="Z56" s="16">
        <v>84</v>
      </c>
      <c r="AA56" s="16">
        <v>85</v>
      </c>
      <c r="AB56" s="16">
        <v>85</v>
      </c>
      <c r="AC56" s="16">
        <v>85</v>
      </c>
      <c r="AD56" s="16">
        <v>84</v>
      </c>
      <c r="AE56" s="16">
        <v>84</v>
      </c>
      <c r="AF56" s="16">
        <v>83</v>
      </c>
      <c r="AG56" s="16">
        <v>83</v>
      </c>
      <c r="AH56" s="16">
        <v>83</v>
      </c>
      <c r="AI56" s="16">
        <v>83</v>
      </c>
      <c r="AJ56" s="11">
        <v>83</v>
      </c>
      <c r="AK56" s="16">
        <v>83</v>
      </c>
    </row>
    <row r="57" spans="1:37" ht="12" customHeight="1" x14ac:dyDescent="0.25">
      <c r="A57" s="14" t="s">
        <v>189</v>
      </c>
      <c r="B57" s="11" t="s">
        <v>190</v>
      </c>
      <c r="C57" s="15">
        <v>144</v>
      </c>
      <c r="D57" s="15">
        <v>149</v>
      </c>
      <c r="E57" s="15">
        <v>150</v>
      </c>
      <c r="F57" s="15">
        <v>150</v>
      </c>
      <c r="G57" s="15">
        <v>150</v>
      </c>
      <c r="H57" s="15">
        <v>149</v>
      </c>
      <c r="I57" s="15">
        <v>141</v>
      </c>
      <c r="J57" s="16">
        <v>141</v>
      </c>
      <c r="K57" s="16">
        <v>140</v>
      </c>
      <c r="L57" s="16">
        <v>140</v>
      </c>
      <c r="M57" s="16">
        <v>140</v>
      </c>
      <c r="N57" s="16">
        <v>140</v>
      </c>
      <c r="O57" s="16">
        <v>141</v>
      </c>
      <c r="P57" s="16">
        <v>141</v>
      </c>
      <c r="Q57" s="16">
        <v>141</v>
      </c>
      <c r="R57" s="16">
        <v>142</v>
      </c>
      <c r="S57" s="16">
        <v>140</v>
      </c>
      <c r="T57" s="16">
        <v>139</v>
      </c>
      <c r="U57" s="16">
        <v>139</v>
      </c>
      <c r="V57" s="16">
        <v>138</v>
      </c>
      <c r="W57" s="16">
        <v>138</v>
      </c>
      <c r="X57" s="16">
        <v>136</v>
      </c>
      <c r="Y57" s="16">
        <v>136</v>
      </c>
      <c r="Z57" s="16">
        <v>135</v>
      </c>
      <c r="AA57" s="16">
        <v>136</v>
      </c>
      <c r="AB57" s="16">
        <v>136</v>
      </c>
      <c r="AC57" s="16">
        <v>137</v>
      </c>
      <c r="AD57" s="16">
        <v>131</v>
      </c>
      <c r="AE57" s="16">
        <v>132</v>
      </c>
      <c r="AF57" s="16">
        <v>132</v>
      </c>
      <c r="AG57" s="16">
        <v>132</v>
      </c>
      <c r="AH57" s="16">
        <v>130</v>
      </c>
      <c r="AI57" s="16">
        <v>131</v>
      </c>
      <c r="AJ57" s="11">
        <v>130</v>
      </c>
      <c r="AK57" s="16">
        <v>131</v>
      </c>
    </row>
    <row r="58" spans="1:37" ht="12" customHeight="1" x14ac:dyDescent="0.25">
      <c r="A58" s="14" t="s">
        <v>191</v>
      </c>
      <c r="B58" s="11" t="s">
        <v>192</v>
      </c>
      <c r="C58" s="15">
        <v>140</v>
      </c>
      <c r="D58" s="15">
        <v>141</v>
      </c>
      <c r="E58" s="15">
        <v>142</v>
      </c>
      <c r="F58" s="15">
        <v>142</v>
      </c>
      <c r="G58" s="15">
        <v>142</v>
      </c>
      <c r="H58" s="15">
        <v>141</v>
      </c>
      <c r="I58" s="15">
        <v>141</v>
      </c>
      <c r="J58" s="16">
        <v>141</v>
      </c>
      <c r="K58" s="16">
        <v>141</v>
      </c>
      <c r="L58" s="16">
        <v>141</v>
      </c>
      <c r="M58" s="16">
        <v>140</v>
      </c>
      <c r="N58" s="16">
        <v>130</v>
      </c>
      <c r="O58" s="16">
        <v>127</v>
      </c>
      <c r="P58" s="16">
        <v>129</v>
      </c>
      <c r="Q58" s="16">
        <v>128</v>
      </c>
      <c r="R58" s="16">
        <v>129</v>
      </c>
      <c r="S58" s="16">
        <v>127</v>
      </c>
      <c r="T58" s="16">
        <v>127</v>
      </c>
      <c r="U58" s="16">
        <v>129</v>
      </c>
      <c r="V58" s="16">
        <v>129</v>
      </c>
      <c r="W58" s="16">
        <v>131</v>
      </c>
      <c r="X58" s="16">
        <v>129</v>
      </c>
      <c r="Y58" s="16">
        <v>130</v>
      </c>
      <c r="Z58" s="16">
        <v>127</v>
      </c>
      <c r="AA58" s="16">
        <v>127</v>
      </c>
      <c r="AB58" s="16">
        <v>128</v>
      </c>
      <c r="AC58" s="16">
        <v>127</v>
      </c>
      <c r="AD58" s="16">
        <v>124</v>
      </c>
      <c r="AE58" s="16">
        <v>120</v>
      </c>
      <c r="AF58" s="16">
        <v>119</v>
      </c>
      <c r="AG58" s="16">
        <v>119</v>
      </c>
      <c r="AH58" s="16">
        <v>118</v>
      </c>
      <c r="AI58" s="16">
        <v>117</v>
      </c>
      <c r="AJ58" s="11">
        <v>117</v>
      </c>
      <c r="AK58" s="16">
        <v>117</v>
      </c>
    </row>
    <row r="59" spans="1:37" ht="12" customHeight="1" x14ac:dyDescent="0.25">
      <c r="A59" s="14" t="s">
        <v>193</v>
      </c>
      <c r="B59" s="11" t="s">
        <v>194</v>
      </c>
      <c r="C59" s="15">
        <v>109</v>
      </c>
      <c r="D59" s="15">
        <v>109</v>
      </c>
      <c r="E59" s="15">
        <v>108</v>
      </c>
      <c r="F59" s="15">
        <v>108</v>
      </c>
      <c r="G59" s="15">
        <v>108</v>
      </c>
      <c r="H59" s="15">
        <v>106</v>
      </c>
      <c r="I59" s="15">
        <v>105</v>
      </c>
      <c r="J59" s="16">
        <v>105</v>
      </c>
      <c r="K59" s="16">
        <v>105</v>
      </c>
      <c r="L59" s="16">
        <v>104</v>
      </c>
      <c r="M59" s="16">
        <v>105</v>
      </c>
      <c r="N59" s="16">
        <v>102</v>
      </c>
      <c r="O59" s="16">
        <v>104</v>
      </c>
      <c r="P59" s="16">
        <v>104</v>
      </c>
      <c r="Q59" s="16">
        <v>104</v>
      </c>
      <c r="R59" s="16">
        <v>104</v>
      </c>
      <c r="S59" s="16">
        <v>104</v>
      </c>
      <c r="T59" s="16">
        <v>104</v>
      </c>
      <c r="U59" s="16">
        <v>104</v>
      </c>
      <c r="V59" s="16">
        <v>104</v>
      </c>
      <c r="W59" s="16">
        <v>105</v>
      </c>
      <c r="X59" s="16">
        <v>106</v>
      </c>
      <c r="Y59" s="16">
        <v>101</v>
      </c>
      <c r="Z59" s="16">
        <v>100</v>
      </c>
      <c r="AA59" s="16">
        <v>101</v>
      </c>
      <c r="AB59" s="16">
        <v>103</v>
      </c>
      <c r="AC59" s="16">
        <v>99</v>
      </c>
      <c r="AD59" s="16">
        <v>98</v>
      </c>
      <c r="AE59" s="16">
        <v>98</v>
      </c>
      <c r="AF59" s="16">
        <v>99</v>
      </c>
      <c r="AG59" s="16">
        <v>98</v>
      </c>
      <c r="AH59" s="16">
        <v>98</v>
      </c>
      <c r="AI59" s="16">
        <v>98</v>
      </c>
      <c r="AJ59" s="11">
        <v>98</v>
      </c>
      <c r="AK59" s="16">
        <v>98</v>
      </c>
    </row>
    <row r="60" spans="1:37" ht="12" customHeight="1" x14ac:dyDescent="0.25">
      <c r="A60" s="14" t="s">
        <v>195</v>
      </c>
      <c r="B60" s="11" t="s">
        <v>156</v>
      </c>
      <c r="C60" s="15">
        <v>63</v>
      </c>
      <c r="D60" s="15">
        <v>66</v>
      </c>
      <c r="E60" s="15">
        <v>66</v>
      </c>
      <c r="F60" s="15">
        <v>68</v>
      </c>
      <c r="G60" s="15">
        <v>69</v>
      </c>
      <c r="H60" s="15">
        <v>68</v>
      </c>
      <c r="I60" s="15">
        <v>68</v>
      </c>
      <c r="J60" s="16">
        <v>68</v>
      </c>
      <c r="K60" s="16">
        <v>68</v>
      </c>
      <c r="L60" s="16">
        <v>68</v>
      </c>
      <c r="M60" s="16">
        <v>68</v>
      </c>
      <c r="N60" s="16">
        <v>68</v>
      </c>
      <c r="O60" s="16">
        <v>68</v>
      </c>
      <c r="P60" s="16">
        <v>68</v>
      </c>
      <c r="Q60" s="16">
        <v>68</v>
      </c>
      <c r="R60" s="16">
        <v>68</v>
      </c>
      <c r="S60" s="16">
        <v>70</v>
      </c>
      <c r="T60" s="16">
        <v>70</v>
      </c>
      <c r="U60" s="16">
        <v>70</v>
      </c>
      <c r="V60" s="16">
        <v>70</v>
      </c>
      <c r="W60" s="16">
        <v>70</v>
      </c>
      <c r="X60" s="16">
        <v>69</v>
      </c>
      <c r="Y60" s="16">
        <v>69</v>
      </c>
      <c r="Z60" s="16">
        <v>69</v>
      </c>
      <c r="AA60" s="16">
        <v>69</v>
      </c>
      <c r="AB60" s="16">
        <v>68</v>
      </c>
      <c r="AC60" s="16">
        <v>68</v>
      </c>
      <c r="AD60" s="16">
        <v>67</v>
      </c>
      <c r="AE60" s="16">
        <v>67</v>
      </c>
      <c r="AF60" s="16">
        <v>67</v>
      </c>
      <c r="AG60" s="16">
        <v>65</v>
      </c>
      <c r="AH60" s="16">
        <v>67</v>
      </c>
      <c r="AI60" s="16">
        <v>66</v>
      </c>
      <c r="AJ60" s="11">
        <v>66</v>
      </c>
      <c r="AK60" s="16">
        <v>66</v>
      </c>
    </row>
    <row r="61" spans="1:37" ht="12" customHeight="1" x14ac:dyDescent="0.25">
      <c r="A61" s="14" t="s">
        <v>196</v>
      </c>
      <c r="B61" s="11" t="s">
        <v>7</v>
      </c>
      <c r="C61" s="15">
        <v>104</v>
      </c>
      <c r="D61" s="15">
        <v>104</v>
      </c>
      <c r="E61" s="15">
        <v>104</v>
      </c>
      <c r="F61" s="15">
        <v>104</v>
      </c>
      <c r="G61" s="15">
        <v>104</v>
      </c>
      <c r="H61" s="15">
        <v>100</v>
      </c>
      <c r="I61" s="15">
        <v>100</v>
      </c>
      <c r="J61" s="16">
        <v>99</v>
      </c>
      <c r="K61" s="16">
        <v>100</v>
      </c>
      <c r="L61" s="16">
        <v>100</v>
      </c>
      <c r="M61" s="16">
        <v>100</v>
      </c>
      <c r="N61" s="16">
        <v>100</v>
      </c>
      <c r="O61" s="16">
        <v>95</v>
      </c>
      <c r="P61" s="16">
        <v>95</v>
      </c>
      <c r="Q61" s="16">
        <v>95</v>
      </c>
      <c r="R61" s="16">
        <v>95</v>
      </c>
      <c r="S61" s="16">
        <v>95</v>
      </c>
      <c r="T61" s="16">
        <v>95</v>
      </c>
      <c r="U61" s="16">
        <v>95</v>
      </c>
      <c r="V61" s="16">
        <v>94</v>
      </c>
      <c r="W61" s="16">
        <v>94</v>
      </c>
      <c r="X61" s="16">
        <v>92</v>
      </c>
      <c r="Y61" s="16">
        <v>92</v>
      </c>
      <c r="Z61" s="16">
        <v>89</v>
      </c>
      <c r="AA61" s="16">
        <v>89</v>
      </c>
      <c r="AB61" s="16">
        <v>89</v>
      </c>
      <c r="AC61" s="16">
        <v>89</v>
      </c>
      <c r="AD61" s="16">
        <v>88</v>
      </c>
      <c r="AE61" s="16">
        <v>87</v>
      </c>
      <c r="AF61" s="16">
        <v>86</v>
      </c>
      <c r="AG61" s="16">
        <v>86</v>
      </c>
      <c r="AH61" s="16">
        <v>84</v>
      </c>
      <c r="AI61" s="16">
        <v>84</v>
      </c>
      <c r="AJ61" s="11">
        <v>83</v>
      </c>
      <c r="AK61" s="16">
        <v>83</v>
      </c>
    </row>
    <row r="62" spans="1:37" ht="12" customHeight="1" x14ac:dyDescent="0.25">
      <c r="A62" s="14" t="s">
        <v>197</v>
      </c>
      <c r="B62" s="11" t="s">
        <v>198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6"/>
      <c r="K62" s="16"/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</row>
    <row r="63" spans="1:37" s="24" customFormat="1" ht="12" customHeight="1" x14ac:dyDescent="0.25">
      <c r="A63" s="28"/>
      <c r="B63" s="29" t="s">
        <v>8</v>
      </c>
      <c r="C63" s="21">
        <f t="shared" ref="C63:W63" si="5">+SUM(C46:C62)</f>
        <v>1646</v>
      </c>
      <c r="D63" s="21">
        <f t="shared" si="5"/>
        <v>1680</v>
      </c>
      <c r="E63" s="21">
        <f t="shared" si="5"/>
        <v>1677</v>
      </c>
      <c r="F63" s="21">
        <f t="shared" si="5"/>
        <v>1681</v>
      </c>
      <c r="G63" s="21">
        <f t="shared" si="5"/>
        <v>1681</v>
      </c>
      <c r="H63" s="21">
        <f t="shared" si="5"/>
        <v>1668</v>
      </c>
      <c r="I63" s="21">
        <f t="shared" si="5"/>
        <v>1651</v>
      </c>
      <c r="J63" s="21">
        <f t="shared" si="5"/>
        <v>1646</v>
      </c>
      <c r="K63" s="21">
        <f t="shared" si="5"/>
        <v>1649</v>
      </c>
      <c r="L63" s="21">
        <f t="shared" si="5"/>
        <v>1582</v>
      </c>
      <c r="M63" s="21">
        <f t="shared" si="5"/>
        <v>1574</v>
      </c>
      <c r="N63" s="21">
        <f t="shared" si="5"/>
        <v>1567</v>
      </c>
      <c r="O63" s="21">
        <f t="shared" si="5"/>
        <v>1550</v>
      </c>
      <c r="P63" s="21">
        <f t="shared" si="5"/>
        <v>1566</v>
      </c>
      <c r="Q63" s="21">
        <f t="shared" si="5"/>
        <v>1562</v>
      </c>
      <c r="R63" s="21">
        <f t="shared" si="5"/>
        <v>1562</v>
      </c>
      <c r="S63" s="21">
        <f t="shared" si="5"/>
        <v>1557</v>
      </c>
      <c r="T63" s="21">
        <f t="shared" si="5"/>
        <v>1554</v>
      </c>
      <c r="U63" s="21">
        <f t="shared" si="5"/>
        <v>1551</v>
      </c>
      <c r="V63" s="21">
        <f t="shared" si="5"/>
        <v>1547</v>
      </c>
      <c r="W63" s="21">
        <f t="shared" si="5"/>
        <v>1547</v>
      </c>
      <c r="X63" s="21">
        <f t="shared" ref="X63:Y63" si="6">+SUM(X46:X62)</f>
        <v>1548</v>
      </c>
      <c r="Y63" s="21">
        <f t="shared" si="6"/>
        <v>1545</v>
      </c>
      <c r="Z63" s="21">
        <f t="shared" ref="Z63:AA63" si="7">+SUM(Z46:Z62)</f>
        <v>1529</v>
      </c>
      <c r="AA63" s="21">
        <f t="shared" si="7"/>
        <v>1540</v>
      </c>
      <c r="AB63" s="21">
        <f t="shared" ref="AB63:AD63" si="8">+SUM(AB46:AB62)</f>
        <v>1538</v>
      </c>
      <c r="AC63" s="21">
        <f t="shared" si="8"/>
        <v>1537</v>
      </c>
      <c r="AD63" s="21">
        <f t="shared" si="8"/>
        <v>1509</v>
      </c>
      <c r="AE63" s="21">
        <f t="shared" ref="AE63:AF63" si="9">+SUM(AE46:AE62)</f>
        <v>1502</v>
      </c>
      <c r="AF63" s="21">
        <f t="shared" si="9"/>
        <v>1500</v>
      </c>
      <c r="AG63" s="21">
        <f t="shared" ref="AG63:AH63" si="10">+SUM(AG46:AG62)</f>
        <v>1490</v>
      </c>
      <c r="AH63" s="21">
        <f t="shared" si="10"/>
        <v>1485</v>
      </c>
      <c r="AI63" s="21">
        <f>+SUM(AI46:AI62)</f>
        <v>1482</v>
      </c>
      <c r="AJ63" s="244">
        <f>+SUM(AJ46:AJ62)</f>
        <v>1566</v>
      </c>
      <c r="AK63" s="244">
        <f>+SUM(AK46:AK62)</f>
        <v>1566</v>
      </c>
    </row>
    <row r="66" spans="12:12" ht="12" customHeight="1" x14ac:dyDescent="0.25">
      <c r="L66" s="12"/>
    </row>
    <row r="67" spans="12:12" ht="12" customHeight="1" x14ac:dyDescent="0.25">
      <c r="L67" s="12"/>
    </row>
  </sheetData>
  <mergeCells count="3">
    <mergeCell ref="B2:B3"/>
    <mergeCell ref="B23:B24"/>
    <mergeCell ref="B44:B45"/>
  </mergeCells>
  <phoneticPr fontId="15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1" customWidth="1"/>
  </cols>
  <sheetData>
    <row r="2" spans="2:37" x14ac:dyDescent="0.35">
      <c r="B2" s="4" t="s">
        <v>82</v>
      </c>
    </row>
    <row r="3" spans="2:37" ht="15" thickBot="1" x14ac:dyDescent="0.4">
      <c r="AK3" s="279"/>
    </row>
    <row r="4" spans="2:37" ht="15" thickTop="1" x14ac:dyDescent="0.35">
      <c r="B4" s="79" t="s">
        <v>295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x14ac:dyDescent="0.35">
      <c r="B5" s="141" t="s">
        <v>45</v>
      </c>
      <c r="C5" s="143">
        <v>2922</v>
      </c>
      <c r="D5" s="143">
        <v>789</v>
      </c>
      <c r="E5" s="144">
        <f t="shared" ref="E5:E12" si="0">+C5/D5-1</f>
        <v>2.7034220532319391</v>
      </c>
      <c r="F5" s="143">
        <v>10407</v>
      </c>
      <c r="G5" s="143">
        <v>11492</v>
      </c>
      <c r="H5" s="144">
        <f t="shared" ref="H5:H12" si="1">+F5/G5-1</f>
        <v>-9.4413505046989199E-2</v>
      </c>
      <c r="AK5" s="281"/>
    </row>
    <row r="6" spans="2:37" ht="15" thickBot="1" x14ac:dyDescent="0.4">
      <c r="B6" s="109" t="s">
        <v>146</v>
      </c>
      <c r="C6" s="145">
        <v>29476</v>
      </c>
      <c r="D6" s="145">
        <v>-371572</v>
      </c>
      <c r="E6" s="146" t="s">
        <v>4</v>
      </c>
      <c r="F6" s="145">
        <v>-238924</v>
      </c>
      <c r="G6" s="145">
        <v>-404409</v>
      </c>
      <c r="H6" s="146">
        <f t="shared" si="1"/>
        <v>-0.40920207018142529</v>
      </c>
      <c r="AK6" s="281"/>
    </row>
    <row r="7" spans="2:37" ht="15" thickBot="1" x14ac:dyDescent="0.4">
      <c r="B7" s="147" t="s">
        <v>139</v>
      </c>
      <c r="C7" s="148">
        <v>28100</v>
      </c>
      <c r="D7" s="148">
        <v>-374130</v>
      </c>
      <c r="E7" s="149" t="s">
        <v>4</v>
      </c>
      <c r="F7" s="148">
        <v>-261235</v>
      </c>
      <c r="G7" s="148">
        <v>-414536</v>
      </c>
      <c r="H7" s="149">
        <f t="shared" si="1"/>
        <v>-0.36981347820213439</v>
      </c>
      <c r="AK7" s="281"/>
    </row>
    <row r="8" spans="2:37" x14ac:dyDescent="0.35">
      <c r="B8" s="101" t="s">
        <v>70</v>
      </c>
      <c r="C8" s="150">
        <v>47</v>
      </c>
      <c r="D8" s="150">
        <v>52</v>
      </c>
      <c r="E8" s="151">
        <f t="shared" si="0"/>
        <v>-9.6153846153846145E-2</v>
      </c>
      <c r="F8" s="150">
        <v>149</v>
      </c>
      <c r="G8" s="150">
        <v>176</v>
      </c>
      <c r="H8" s="151">
        <f t="shared" si="1"/>
        <v>-0.15340909090909094</v>
      </c>
      <c r="AK8" s="281"/>
    </row>
    <row r="9" spans="2:37" ht="15" thickBot="1" x14ac:dyDescent="0.4">
      <c r="B9" s="152" t="s">
        <v>146</v>
      </c>
      <c r="C9" s="153" t="s">
        <v>10</v>
      </c>
      <c r="D9" s="153">
        <v>159</v>
      </c>
      <c r="E9" s="154" t="s">
        <v>4</v>
      </c>
      <c r="F9" s="153">
        <v>2973</v>
      </c>
      <c r="G9" s="153">
        <v>41131</v>
      </c>
      <c r="H9" s="154">
        <f t="shared" si="1"/>
        <v>-0.92771875227930267</v>
      </c>
      <c r="AK9" s="281"/>
    </row>
    <row r="10" spans="2:37" ht="15" thickBot="1" x14ac:dyDescent="0.4">
      <c r="B10" s="65" t="s">
        <v>348</v>
      </c>
      <c r="C10" s="155">
        <v>4525</v>
      </c>
      <c r="D10" s="155" t="s">
        <v>10</v>
      </c>
      <c r="E10" s="155" t="s">
        <v>10</v>
      </c>
      <c r="F10" s="155">
        <v>-8339</v>
      </c>
      <c r="G10" s="155" t="s">
        <v>10</v>
      </c>
      <c r="H10" s="155" t="s">
        <v>10</v>
      </c>
      <c r="AK10" s="281"/>
    </row>
    <row r="11" spans="2:37" ht="15" thickBot="1" x14ac:dyDescent="0.4">
      <c r="B11" s="156" t="s">
        <v>319</v>
      </c>
      <c r="C11" s="157">
        <v>28147</v>
      </c>
      <c r="D11" s="157">
        <v>-374078</v>
      </c>
      <c r="E11" s="158" t="s">
        <v>4</v>
      </c>
      <c r="F11" s="157">
        <v>-261086</v>
      </c>
      <c r="G11" s="157">
        <v>-414360</v>
      </c>
      <c r="H11" s="158">
        <f t="shared" si="1"/>
        <v>-0.36990539627377161</v>
      </c>
      <c r="AK11" s="281"/>
    </row>
    <row r="12" spans="2:37" ht="15" thickBot="1" x14ac:dyDescent="0.4">
      <c r="B12" s="66" t="s">
        <v>320</v>
      </c>
      <c r="C12" s="159">
        <v>-5854</v>
      </c>
      <c r="D12" s="159">
        <v>-2347</v>
      </c>
      <c r="E12" s="160">
        <f t="shared" si="0"/>
        <v>1.4942479761397527</v>
      </c>
      <c r="F12" s="159">
        <v>-10850</v>
      </c>
      <c r="G12" s="159">
        <v>31180</v>
      </c>
      <c r="H12" s="160">
        <f t="shared" si="1"/>
        <v>-1.347979474021809</v>
      </c>
      <c r="AK12" s="281"/>
    </row>
    <row r="13" spans="2:37" x14ac:dyDescent="0.35">
      <c r="AK13" s="281"/>
    </row>
    <row r="14" spans="2:37" x14ac:dyDescent="0.35">
      <c r="AK14" s="281"/>
    </row>
    <row r="15" spans="2:37" x14ac:dyDescent="0.35"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53.08984375" customWidth="1"/>
  </cols>
  <sheetData>
    <row r="2" spans="2:37" x14ac:dyDescent="0.35">
      <c r="B2" s="4" t="s">
        <v>219</v>
      </c>
    </row>
    <row r="3" spans="2:37" ht="15" thickBot="1" x14ac:dyDescent="0.4">
      <c r="AK3" s="279"/>
    </row>
    <row r="4" spans="2:37" ht="15" thickTop="1" x14ac:dyDescent="0.35">
      <c r="B4" s="79" t="s">
        <v>69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ht="15" thickBot="1" x14ac:dyDescent="0.4">
      <c r="B5" s="73" t="s">
        <v>45</v>
      </c>
      <c r="C5" s="257">
        <v>1157</v>
      </c>
      <c r="D5" s="257">
        <v>761</v>
      </c>
      <c r="E5" s="252">
        <f t="shared" ref="E5:E11" si="0">+C5/D5-1</f>
        <v>0.52036793692509864</v>
      </c>
      <c r="F5" s="257">
        <v>4489</v>
      </c>
      <c r="G5" s="257">
        <v>3560</v>
      </c>
      <c r="H5" s="252">
        <f t="shared" ref="H5:H11" si="1">+F5/G5-1</f>
        <v>0.26095505617977532</v>
      </c>
      <c r="AK5" s="281"/>
    </row>
    <row r="6" spans="2:37" ht="15" thickBot="1" x14ac:dyDescent="0.4">
      <c r="B6" s="139" t="s">
        <v>146</v>
      </c>
      <c r="C6" s="253">
        <v>-296</v>
      </c>
      <c r="D6" s="258">
        <v>-933</v>
      </c>
      <c r="E6" s="259">
        <f t="shared" si="0"/>
        <v>-0.68274383708467312</v>
      </c>
      <c r="F6" s="253">
        <v>-482</v>
      </c>
      <c r="G6" s="253">
        <v>-58</v>
      </c>
      <c r="H6" s="259">
        <f t="shared" si="1"/>
        <v>7.3103448275862064</v>
      </c>
      <c r="AK6" s="281"/>
    </row>
    <row r="7" spans="2:37" ht="15" thickBot="1" x14ac:dyDescent="0.4">
      <c r="B7" s="74" t="s">
        <v>139</v>
      </c>
      <c r="C7" s="260">
        <v>-2139</v>
      </c>
      <c r="D7" s="260">
        <v>-3981</v>
      </c>
      <c r="E7" s="261">
        <f t="shared" si="0"/>
        <v>-0.46269781461944237</v>
      </c>
      <c r="F7" s="260">
        <v>-2129</v>
      </c>
      <c r="G7" s="260">
        <v>12329</v>
      </c>
      <c r="H7" s="261">
        <f t="shared" si="1"/>
        <v>-1.1726822937788952</v>
      </c>
      <c r="AK7" s="281"/>
    </row>
    <row r="8" spans="2:37" ht="15" thickBot="1" x14ac:dyDescent="0.4">
      <c r="B8" s="139" t="s">
        <v>70</v>
      </c>
      <c r="C8" s="253">
        <v>420</v>
      </c>
      <c r="D8" s="253">
        <v>393</v>
      </c>
      <c r="E8" s="255">
        <f t="shared" si="0"/>
        <v>6.8702290076335881E-2</v>
      </c>
      <c r="F8" s="258">
        <v>1402</v>
      </c>
      <c r="G8" s="258">
        <v>1192</v>
      </c>
      <c r="H8" s="255">
        <f t="shared" si="1"/>
        <v>0.1761744966442953</v>
      </c>
      <c r="AK8" s="281"/>
    </row>
    <row r="9" spans="2:37" ht="15" thickBot="1" x14ac:dyDescent="0.4">
      <c r="B9" s="230" t="s">
        <v>349</v>
      </c>
      <c r="C9" s="254"/>
      <c r="D9" s="254"/>
      <c r="E9" s="254" t="s">
        <v>10</v>
      </c>
      <c r="F9" s="254" t="s">
        <v>10</v>
      </c>
      <c r="G9" s="267">
        <v>18082</v>
      </c>
      <c r="H9" s="268">
        <v>-1</v>
      </c>
      <c r="AK9" s="281"/>
    </row>
    <row r="10" spans="2:37" ht="15" thickBot="1" x14ac:dyDescent="0.4">
      <c r="B10" s="140" t="s">
        <v>9</v>
      </c>
      <c r="C10" s="262">
        <v>-1719</v>
      </c>
      <c r="D10" s="262">
        <v>-3588</v>
      </c>
      <c r="E10" s="263">
        <f t="shared" si="0"/>
        <v>-0.52090301003344486</v>
      </c>
      <c r="F10" s="262">
        <v>-727</v>
      </c>
      <c r="G10" s="262">
        <v>13521</v>
      </c>
      <c r="H10" s="266">
        <f t="shared" si="1"/>
        <v>-1.0537682124103247</v>
      </c>
      <c r="AK10" s="281"/>
    </row>
    <row r="11" spans="2:37" ht="15" thickBot="1" x14ac:dyDescent="0.4">
      <c r="B11" s="256" t="s">
        <v>152</v>
      </c>
      <c r="C11" s="264">
        <v>-1423</v>
      </c>
      <c r="D11" s="264">
        <v>-2655</v>
      </c>
      <c r="E11" s="265">
        <f t="shared" si="0"/>
        <v>-0.46403013182674202</v>
      </c>
      <c r="F11" s="264">
        <v>-245</v>
      </c>
      <c r="G11" s="264">
        <v>-4503</v>
      </c>
      <c r="H11" s="265">
        <f t="shared" si="1"/>
        <v>-0.94559182767044192</v>
      </c>
      <c r="AK11" s="281"/>
    </row>
    <row r="12" spans="2:37" x14ac:dyDescent="0.35">
      <c r="AK12" s="281"/>
    </row>
    <row r="13" spans="2:37" x14ac:dyDescent="0.35">
      <c r="AK13" s="281"/>
    </row>
    <row r="14" spans="2:37" x14ac:dyDescent="0.35">
      <c r="AK14" s="281"/>
    </row>
    <row r="15" spans="2:37" x14ac:dyDescent="0.35"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A1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25.1796875" style="3" bestFit="1" customWidth="1"/>
    <col min="4" max="4" width="16.26953125" bestFit="1" customWidth="1"/>
    <col min="5" max="5" width="13.6328125" customWidth="1"/>
  </cols>
  <sheetData>
    <row r="1" spans="1:37" x14ac:dyDescent="0.35">
      <c r="A1" s="96"/>
    </row>
    <row r="2" spans="1:37" x14ac:dyDescent="0.35">
      <c r="B2" s="4" t="s">
        <v>248</v>
      </c>
    </row>
    <row r="3" spans="1:37" x14ac:dyDescent="0.35">
      <c r="AK3" s="279"/>
    </row>
    <row r="4" spans="1:37" s="96" customFormat="1" ht="29" customHeight="1" x14ac:dyDescent="0.35">
      <c r="B4" s="165" t="s">
        <v>372</v>
      </c>
      <c r="C4" s="55" t="s">
        <v>85</v>
      </c>
      <c r="D4" s="55" t="s">
        <v>86</v>
      </c>
      <c r="E4" s="55" t="s">
        <v>87</v>
      </c>
      <c r="F4" s="55" t="s">
        <v>88</v>
      </c>
      <c r="G4" s="55" t="s">
        <v>80</v>
      </c>
      <c r="H4" s="55" t="s">
        <v>8</v>
      </c>
      <c r="AK4" s="281"/>
    </row>
    <row r="5" spans="1:37" s="96" customFormat="1" x14ac:dyDescent="0.35">
      <c r="B5" s="166" t="s">
        <v>139</v>
      </c>
      <c r="C5" s="167">
        <v>347487</v>
      </c>
      <c r="D5" s="167">
        <v>-93872</v>
      </c>
      <c r="E5" s="167">
        <v>-261235</v>
      </c>
      <c r="F5" s="167">
        <v>5726</v>
      </c>
      <c r="G5" s="168">
        <v>-2129</v>
      </c>
      <c r="H5" s="196">
        <f>+SUM(C5:G5)</f>
        <v>-4023</v>
      </c>
      <c r="AK5" s="281"/>
    </row>
    <row r="6" spans="1:37" s="96" customFormat="1" ht="15" thickBot="1" x14ac:dyDescent="0.4">
      <c r="B6" s="169" t="s">
        <v>70</v>
      </c>
      <c r="C6" s="271">
        <v>2625</v>
      </c>
      <c r="D6" s="170">
        <v>252</v>
      </c>
      <c r="E6" s="170">
        <v>149</v>
      </c>
      <c r="F6" s="271">
        <v>2954</v>
      </c>
      <c r="G6" s="294">
        <v>1402</v>
      </c>
      <c r="H6" s="272">
        <f>+SUM(C6:G6)</f>
        <v>7382</v>
      </c>
      <c r="AK6" s="281"/>
    </row>
    <row r="7" spans="1:37" s="96" customFormat="1" ht="15" thickBot="1" x14ac:dyDescent="0.4">
      <c r="B7" s="171" t="s">
        <v>9</v>
      </c>
      <c r="C7" s="172">
        <f>+SUM(C5:C6)</f>
        <v>350112</v>
      </c>
      <c r="D7" s="172">
        <f t="shared" ref="D7:H7" si="0">+SUM(D5:D6)</f>
        <v>-93620</v>
      </c>
      <c r="E7" s="172">
        <f t="shared" si="0"/>
        <v>-261086</v>
      </c>
      <c r="F7" s="172">
        <f t="shared" si="0"/>
        <v>8680</v>
      </c>
      <c r="G7" s="172">
        <f t="shared" si="0"/>
        <v>-727</v>
      </c>
      <c r="H7" s="172">
        <f t="shared" si="0"/>
        <v>3359</v>
      </c>
      <c r="AK7" s="281"/>
    </row>
    <row r="8" spans="1:37" s="96" customFormat="1" x14ac:dyDescent="0.35">
      <c r="B8" s="173"/>
      <c r="C8" s="174"/>
      <c r="D8" s="174"/>
      <c r="E8" s="174"/>
      <c r="F8" s="174"/>
      <c r="G8" s="174"/>
      <c r="H8" s="174"/>
      <c r="AK8" s="281"/>
    </row>
    <row r="9" spans="1:37" s="96" customFormat="1" ht="29.5" customHeight="1" x14ac:dyDescent="0.35">
      <c r="B9" s="165" t="s">
        <v>373</v>
      </c>
      <c r="C9" s="55" t="s">
        <v>85</v>
      </c>
      <c r="D9" s="55" t="s">
        <v>86</v>
      </c>
      <c r="E9" s="55" t="s">
        <v>87</v>
      </c>
      <c r="F9" s="55" t="s">
        <v>88</v>
      </c>
      <c r="G9" s="55" t="s">
        <v>80</v>
      </c>
      <c r="H9" s="55" t="s">
        <v>8</v>
      </c>
      <c r="AK9" s="281"/>
    </row>
    <row r="10" spans="1:37" s="96" customFormat="1" x14ac:dyDescent="0.35">
      <c r="B10" s="166" t="s">
        <v>139</v>
      </c>
      <c r="C10" s="167">
        <v>112304</v>
      </c>
      <c r="D10" s="167">
        <v>-163141</v>
      </c>
      <c r="E10" s="167">
        <v>-414536</v>
      </c>
      <c r="F10" s="167">
        <v>24514</v>
      </c>
      <c r="G10" s="168">
        <v>12329</v>
      </c>
      <c r="H10" s="196">
        <v>-428530</v>
      </c>
      <c r="AK10" s="281"/>
    </row>
    <row r="11" spans="1:37" s="96" customFormat="1" ht="15" thickBot="1" x14ac:dyDescent="0.4">
      <c r="B11" s="169" t="s">
        <v>70</v>
      </c>
      <c r="C11" s="271">
        <v>1824</v>
      </c>
      <c r="D11" s="170">
        <v>253</v>
      </c>
      <c r="E11" s="170">
        <v>176</v>
      </c>
      <c r="F11" s="271">
        <v>3023</v>
      </c>
      <c r="G11" s="294">
        <v>1192</v>
      </c>
      <c r="H11" s="273">
        <v>6468</v>
      </c>
      <c r="AK11" s="281"/>
    </row>
    <row r="12" spans="1:37" s="96" customFormat="1" ht="15" thickBot="1" x14ac:dyDescent="0.4">
      <c r="B12" s="171" t="s">
        <v>9</v>
      </c>
      <c r="C12" s="172">
        <f>+SUM(C10:C11)</f>
        <v>114128</v>
      </c>
      <c r="D12" s="172">
        <f t="shared" ref="D12" si="1">+SUM(D10:D11)</f>
        <v>-162888</v>
      </c>
      <c r="E12" s="172">
        <f t="shared" ref="E12" si="2">+SUM(E10:E11)</f>
        <v>-414360</v>
      </c>
      <c r="F12" s="172">
        <f t="shared" ref="F12" si="3">+SUM(F10:F11)</f>
        <v>27537</v>
      </c>
      <c r="G12" s="172">
        <f t="shared" ref="G12" si="4">+SUM(G10:G11)</f>
        <v>13521</v>
      </c>
      <c r="H12" s="172">
        <v>-422062</v>
      </c>
      <c r="AK12" s="281"/>
    </row>
    <row r="13" spans="1:37" s="96" customFormat="1" ht="15" thickBot="1" x14ac:dyDescent="0.4">
      <c r="B13" s="74" t="s">
        <v>89</v>
      </c>
      <c r="C13" s="175">
        <f>+C7/C12-1</f>
        <v>2.0677134445534837</v>
      </c>
      <c r="D13" s="175">
        <f t="shared" ref="D13:G13" si="5">+D7/D12-1</f>
        <v>-0.42524925101910516</v>
      </c>
      <c r="E13" s="175">
        <f t="shared" si="5"/>
        <v>-0.36990539627377161</v>
      </c>
      <c r="F13" s="175">
        <f t="shared" si="5"/>
        <v>-0.68478774013145949</v>
      </c>
      <c r="G13" s="175">
        <f t="shared" si="5"/>
        <v>-1.0537682124103247</v>
      </c>
      <c r="H13" s="175" t="s">
        <v>4</v>
      </c>
      <c r="AK13" s="281"/>
    </row>
    <row r="14" spans="1:37" x14ac:dyDescent="0.35">
      <c r="AK14" s="281"/>
    </row>
    <row r="15" spans="1:37" x14ac:dyDescent="0.35">
      <c r="AK15" s="281"/>
    </row>
    <row r="16" spans="1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453125" bestFit="1" customWidth="1"/>
  </cols>
  <sheetData>
    <row r="2" spans="2:37" x14ac:dyDescent="0.35">
      <c r="B2" s="5" t="s">
        <v>90</v>
      </c>
    </row>
    <row r="3" spans="2:37" x14ac:dyDescent="0.35">
      <c r="AK3" s="279"/>
    </row>
    <row r="4" spans="2:37" ht="46" x14ac:dyDescent="0.35">
      <c r="B4" s="55"/>
      <c r="C4" s="55" t="s">
        <v>91</v>
      </c>
      <c r="D4" s="55" t="s">
        <v>92</v>
      </c>
      <c r="E4" s="55" t="s">
        <v>93</v>
      </c>
      <c r="F4" s="55" t="s">
        <v>94</v>
      </c>
      <c r="G4" s="55" t="s">
        <v>95</v>
      </c>
      <c r="AK4" s="281"/>
    </row>
    <row r="5" spans="2:37" x14ac:dyDescent="0.35">
      <c r="B5" s="231" t="s">
        <v>84</v>
      </c>
      <c r="C5" s="81">
        <v>269586</v>
      </c>
      <c r="D5" s="81">
        <v>-1510</v>
      </c>
      <c r="E5" s="81">
        <v>67952</v>
      </c>
      <c r="F5" s="240" t="s">
        <v>4</v>
      </c>
      <c r="G5" s="81">
        <f>+SUM(C5:F5)</f>
        <v>336028</v>
      </c>
      <c r="AK5" s="281"/>
    </row>
    <row r="6" spans="2:37" ht="15" thickBot="1" x14ac:dyDescent="0.4">
      <c r="B6" s="232" t="s">
        <v>96</v>
      </c>
      <c r="C6" s="83">
        <v>-62495</v>
      </c>
      <c r="D6" s="83">
        <v>151</v>
      </c>
      <c r="E6" s="83">
        <v>-68332</v>
      </c>
      <c r="F6" s="229" t="s">
        <v>4</v>
      </c>
      <c r="G6" s="83">
        <f>+SUM(C6:F6)</f>
        <v>-130676</v>
      </c>
      <c r="AK6" s="281"/>
    </row>
    <row r="7" spans="2:37" ht="15" thickBot="1" x14ac:dyDescent="0.4">
      <c r="B7" s="233" t="s">
        <v>147</v>
      </c>
      <c r="C7" s="148">
        <f>+C5+C6</f>
        <v>207091</v>
      </c>
      <c r="D7" s="148">
        <f t="shared" ref="D7:E7" si="0">+D5+D6</f>
        <v>-1359</v>
      </c>
      <c r="E7" s="148">
        <f t="shared" si="0"/>
        <v>-380</v>
      </c>
      <c r="F7" s="238" t="s">
        <v>4</v>
      </c>
      <c r="G7" s="148">
        <f t="shared" ref="G7" si="1">+G5+G6</f>
        <v>205352</v>
      </c>
      <c r="AK7" s="281"/>
    </row>
    <row r="8" spans="2:37" x14ac:dyDescent="0.35">
      <c r="B8" s="234" t="s">
        <v>279</v>
      </c>
      <c r="C8" s="161">
        <v>-141679</v>
      </c>
      <c r="D8" s="161">
        <v>-224</v>
      </c>
      <c r="E8" s="241" t="s">
        <v>4</v>
      </c>
      <c r="F8" s="241" t="s">
        <v>4</v>
      </c>
      <c r="G8" s="161">
        <f t="shared" ref="G8:G11" si="2">+SUM(C8:F8)</f>
        <v>-141903</v>
      </c>
      <c r="AK8" s="281"/>
    </row>
    <row r="9" spans="2:37" x14ac:dyDescent="0.35">
      <c r="B9" s="231" t="s">
        <v>97</v>
      </c>
      <c r="C9" s="81">
        <v>-46066</v>
      </c>
      <c r="D9" s="81">
        <v>233</v>
      </c>
      <c r="E9" s="240" t="s">
        <v>4</v>
      </c>
      <c r="F9" s="81">
        <v>115</v>
      </c>
      <c r="G9" s="81">
        <f t="shared" si="2"/>
        <v>-45718</v>
      </c>
      <c r="AK9" s="281"/>
    </row>
    <row r="10" spans="2:37" x14ac:dyDescent="0.35">
      <c r="B10" s="234" t="s">
        <v>98</v>
      </c>
      <c r="C10" s="161">
        <v>-17400</v>
      </c>
      <c r="D10" s="161">
        <v>83</v>
      </c>
      <c r="E10" s="241" t="s">
        <v>4</v>
      </c>
      <c r="F10" s="161" t="s">
        <v>4</v>
      </c>
      <c r="G10" s="161">
        <f t="shared" si="2"/>
        <v>-17317</v>
      </c>
      <c r="AK10" s="281"/>
    </row>
    <row r="11" spans="2:37" ht="15" thickBot="1" x14ac:dyDescent="0.4">
      <c r="B11" s="235" t="s">
        <v>148</v>
      </c>
      <c r="C11" s="162">
        <v>-5969</v>
      </c>
      <c r="D11" s="162">
        <v>-2</v>
      </c>
      <c r="E11" s="162">
        <v>214</v>
      </c>
      <c r="F11" s="162">
        <v>-115</v>
      </c>
      <c r="G11" s="162">
        <f t="shared" si="2"/>
        <v>-5872</v>
      </c>
      <c r="AK11" s="281"/>
    </row>
    <row r="12" spans="2:37" ht="15" thickBot="1" x14ac:dyDescent="0.4">
      <c r="B12" s="236" t="s">
        <v>139</v>
      </c>
      <c r="C12" s="163">
        <f>+C7+SUM(C8:C11)</f>
        <v>-4023</v>
      </c>
      <c r="D12" s="163">
        <f t="shared" ref="D12:E12" si="3">+D7+SUM(D8:D11)</f>
        <v>-1269</v>
      </c>
      <c r="E12" s="163">
        <f t="shared" si="3"/>
        <v>-166</v>
      </c>
      <c r="F12" s="239" t="s">
        <v>4</v>
      </c>
      <c r="G12" s="163">
        <f>+G7+SUM(G8:G11)</f>
        <v>-5458</v>
      </c>
      <c r="AK12" s="281"/>
    </row>
    <row r="13" spans="2:37" ht="15" thickBot="1" x14ac:dyDescent="0.4">
      <c r="B13" s="237" t="s">
        <v>50</v>
      </c>
      <c r="C13" s="153">
        <v>9155</v>
      </c>
      <c r="D13" s="153">
        <v>897</v>
      </c>
      <c r="E13" s="164" t="s">
        <v>4</v>
      </c>
      <c r="F13" s="164" t="s">
        <v>4</v>
      </c>
      <c r="G13" s="153">
        <f>+SUM(C13:F13)</f>
        <v>10052</v>
      </c>
      <c r="AK13" s="281"/>
    </row>
    <row r="14" spans="2:37" ht="15" thickBot="1" x14ac:dyDescent="0.4">
      <c r="B14" s="236" t="s">
        <v>149</v>
      </c>
      <c r="C14" s="163">
        <f>+C12+C13</f>
        <v>5132</v>
      </c>
      <c r="D14" s="163">
        <f t="shared" ref="D14" si="4">+D12+D13</f>
        <v>-372</v>
      </c>
      <c r="E14" s="163">
        <f>+E12</f>
        <v>-166</v>
      </c>
      <c r="F14" s="239" t="s">
        <v>4</v>
      </c>
      <c r="G14" s="163">
        <f t="shared" ref="G14" si="5">+G12+G13</f>
        <v>4594</v>
      </c>
      <c r="AK14" s="281"/>
    </row>
    <row r="15" spans="2:37" x14ac:dyDescent="0.35">
      <c r="B15" s="197" t="s">
        <v>280</v>
      </c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AK6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6.453125" customWidth="1"/>
  </cols>
  <sheetData>
    <row r="2" spans="2:37" x14ac:dyDescent="0.35">
      <c r="B2" s="4" t="s">
        <v>99</v>
      </c>
    </row>
    <row r="3" spans="2:37" x14ac:dyDescent="0.35">
      <c r="AK3" s="279"/>
    </row>
    <row r="4" spans="2:37" x14ac:dyDescent="0.35">
      <c r="B4" s="176" t="s">
        <v>294</v>
      </c>
      <c r="C4" s="55" t="s">
        <v>366</v>
      </c>
      <c r="D4" s="55" t="s">
        <v>368</v>
      </c>
      <c r="E4" s="55" t="s">
        <v>369</v>
      </c>
      <c r="F4" s="55" t="s">
        <v>377</v>
      </c>
      <c r="G4" s="55" t="s">
        <v>378</v>
      </c>
      <c r="AK4" s="281"/>
    </row>
    <row r="5" spans="2:37" x14ac:dyDescent="0.35">
      <c r="B5" s="80" t="s">
        <v>12</v>
      </c>
      <c r="C5" s="81">
        <v>2502063</v>
      </c>
      <c r="D5" s="81">
        <v>2504392</v>
      </c>
      <c r="E5" s="81">
        <v>3131290</v>
      </c>
      <c r="F5" s="81">
        <v>3301065</v>
      </c>
      <c r="G5" s="81">
        <v>3708254</v>
      </c>
      <c r="AK5" s="281"/>
    </row>
    <row r="6" spans="2:37" x14ac:dyDescent="0.35">
      <c r="B6" s="101" t="s">
        <v>23</v>
      </c>
      <c r="C6" s="91">
        <v>556717</v>
      </c>
      <c r="D6" s="91">
        <v>332433</v>
      </c>
      <c r="E6" s="91">
        <v>385847</v>
      </c>
      <c r="F6" s="91">
        <v>301470</v>
      </c>
      <c r="G6" s="91">
        <v>352480</v>
      </c>
      <c r="AK6" s="281"/>
    </row>
    <row r="7" spans="2:37" x14ac:dyDescent="0.35">
      <c r="B7" s="123" t="s">
        <v>100</v>
      </c>
      <c r="C7" s="177">
        <f>+C5+C6</f>
        <v>3058780</v>
      </c>
      <c r="D7" s="177">
        <f>+D5+D6</f>
        <v>2836825</v>
      </c>
      <c r="E7" s="177">
        <f t="shared" ref="E7:G7" si="0">+E5+E6</f>
        <v>3517137</v>
      </c>
      <c r="F7" s="177">
        <f t="shared" si="0"/>
        <v>3602535</v>
      </c>
      <c r="G7" s="177">
        <f t="shared" si="0"/>
        <v>4060734</v>
      </c>
      <c r="AK7" s="281"/>
    </row>
    <row r="8" spans="2:37" x14ac:dyDescent="0.35">
      <c r="B8" s="62" t="s">
        <v>101</v>
      </c>
      <c r="C8" s="91">
        <v>1335824</v>
      </c>
      <c r="D8" s="91">
        <v>1360518</v>
      </c>
      <c r="E8" s="91">
        <v>1800830</v>
      </c>
      <c r="F8" s="91">
        <v>1456630</v>
      </c>
      <c r="G8" s="91">
        <v>1301696</v>
      </c>
      <c r="AK8" s="281"/>
    </row>
    <row r="9" spans="2:37" x14ac:dyDescent="0.35">
      <c r="B9" s="80" t="s">
        <v>102</v>
      </c>
      <c r="C9" s="81">
        <v>89918</v>
      </c>
      <c r="D9" s="81">
        <v>92995</v>
      </c>
      <c r="E9" s="81">
        <v>111326</v>
      </c>
      <c r="F9" s="81">
        <v>103712</v>
      </c>
      <c r="G9" s="81">
        <v>431346</v>
      </c>
      <c r="AK9" s="281"/>
    </row>
    <row r="10" spans="2:37" x14ac:dyDescent="0.35">
      <c r="B10" s="100" t="s">
        <v>103</v>
      </c>
      <c r="C10" s="178">
        <f>+C8+C9</f>
        <v>1425742</v>
      </c>
      <c r="D10" s="178">
        <f>+D8+D9</f>
        <v>1453513</v>
      </c>
      <c r="E10" s="178">
        <f t="shared" ref="E10:G10" si="1">+E8+E9</f>
        <v>1912156</v>
      </c>
      <c r="F10" s="178">
        <f t="shared" si="1"/>
        <v>1560342</v>
      </c>
      <c r="G10" s="178">
        <f t="shared" si="1"/>
        <v>1733042</v>
      </c>
      <c r="AK10" s="281"/>
    </row>
    <row r="11" spans="2:37" x14ac:dyDescent="0.35">
      <c r="B11" s="80" t="s">
        <v>33</v>
      </c>
      <c r="C11" s="81">
        <v>1246434</v>
      </c>
      <c r="D11" s="81">
        <v>983373</v>
      </c>
      <c r="E11" s="81">
        <v>1335269</v>
      </c>
      <c r="F11" s="81">
        <v>1732968</v>
      </c>
      <c r="G11" s="81">
        <v>1755027</v>
      </c>
      <c r="AK11" s="281"/>
    </row>
    <row r="12" spans="2:37" x14ac:dyDescent="0.35">
      <c r="B12" s="101" t="s">
        <v>41</v>
      </c>
      <c r="C12" s="91">
        <v>386604</v>
      </c>
      <c r="D12" s="91">
        <v>399939</v>
      </c>
      <c r="E12" s="91">
        <v>269712</v>
      </c>
      <c r="F12" s="91">
        <v>309225</v>
      </c>
      <c r="G12" s="91">
        <v>572665</v>
      </c>
      <c r="AK12" s="281"/>
    </row>
    <row r="13" spans="2:37" x14ac:dyDescent="0.35">
      <c r="B13" s="123" t="s">
        <v>104</v>
      </c>
      <c r="C13" s="177">
        <f>+C11+C12</f>
        <v>1633038</v>
      </c>
      <c r="D13" s="177">
        <f>+D11+D12</f>
        <v>1383312</v>
      </c>
      <c r="E13" s="177">
        <f t="shared" ref="E13:G13" si="2">+E11+E12</f>
        <v>1604981</v>
      </c>
      <c r="F13" s="177">
        <f t="shared" si="2"/>
        <v>2042193</v>
      </c>
      <c r="G13" s="177">
        <f t="shared" si="2"/>
        <v>2327692</v>
      </c>
      <c r="AK13" s="281"/>
    </row>
    <row r="14" spans="2:37" x14ac:dyDescent="0.35">
      <c r="B14" s="100" t="s">
        <v>105</v>
      </c>
      <c r="C14" s="178">
        <f>+C10+C13</f>
        <v>3058780</v>
      </c>
      <c r="D14" s="178">
        <f>+D10+D13</f>
        <v>2836825</v>
      </c>
      <c r="E14" s="178">
        <f t="shared" ref="E14:G14" si="3">+E10+E13</f>
        <v>3517137</v>
      </c>
      <c r="F14" s="178">
        <f t="shared" si="3"/>
        <v>3602535</v>
      </c>
      <c r="G14" s="178">
        <f t="shared" si="3"/>
        <v>4060734</v>
      </c>
      <c r="AK14" s="281"/>
    </row>
    <row r="15" spans="2:37" x14ac:dyDescent="0.35">
      <c r="AK15" s="281"/>
    </row>
    <row r="16" spans="2:37" x14ac:dyDescent="0.35">
      <c r="B16" s="179" t="s">
        <v>106</v>
      </c>
      <c r="AK16" s="281"/>
    </row>
    <row r="17" spans="2:37" ht="15.75" customHeight="1" x14ac:dyDescent="0.35">
      <c r="AK17" s="281"/>
    </row>
    <row r="18" spans="2:37" x14ac:dyDescent="0.35">
      <c r="B18" s="180" t="s">
        <v>351</v>
      </c>
      <c r="C18" s="55" t="s">
        <v>366</v>
      </c>
      <c r="D18" s="55" t="s">
        <v>368</v>
      </c>
      <c r="E18" s="55" t="s">
        <v>369</v>
      </c>
      <c r="F18" s="55" t="s">
        <v>377</v>
      </c>
      <c r="G18" s="55" t="s">
        <v>378</v>
      </c>
      <c r="AK18" s="281"/>
    </row>
    <row r="19" spans="2:37" x14ac:dyDescent="0.35">
      <c r="B19" s="123" t="s">
        <v>240</v>
      </c>
      <c r="C19" s="181">
        <v>-5458</v>
      </c>
      <c r="D19" s="181">
        <v>-430212</v>
      </c>
      <c r="E19" s="181">
        <v>-88352</v>
      </c>
      <c r="F19" s="181">
        <v>-44858</v>
      </c>
      <c r="G19" s="181">
        <v>-103851</v>
      </c>
      <c r="AK19" s="281"/>
    </row>
    <row r="20" spans="2:37" x14ac:dyDescent="0.35">
      <c r="B20" s="62" t="s">
        <v>107</v>
      </c>
      <c r="C20" s="182">
        <v>10052</v>
      </c>
      <c r="D20" s="182">
        <v>44556</v>
      </c>
      <c r="E20" s="91">
        <v>8345</v>
      </c>
      <c r="F20" s="91">
        <v>-9307</v>
      </c>
      <c r="G20" s="91">
        <v>-39143</v>
      </c>
    </row>
    <row r="21" spans="2:37" x14ac:dyDescent="0.35">
      <c r="B21" s="123" t="s">
        <v>281</v>
      </c>
      <c r="C21" s="177">
        <f>+C19+C20</f>
        <v>4594</v>
      </c>
      <c r="D21" s="177">
        <f>+D19+D20</f>
        <v>-385656</v>
      </c>
      <c r="E21" s="177">
        <f>+E19+E20</f>
        <v>-80007</v>
      </c>
      <c r="F21" s="177">
        <f>+F19+F20</f>
        <v>-54165</v>
      </c>
      <c r="G21" s="177">
        <f>+G19+G20</f>
        <v>-142994</v>
      </c>
    </row>
    <row r="22" spans="2:37" x14ac:dyDescent="0.35">
      <c r="B22" s="62" t="s">
        <v>108</v>
      </c>
      <c r="C22" s="182">
        <v>3556</v>
      </c>
      <c r="D22" s="182">
        <v>27739</v>
      </c>
      <c r="E22" s="91">
        <v>3009</v>
      </c>
      <c r="F22" s="91">
        <v>3568</v>
      </c>
      <c r="G22" s="91">
        <v>1729</v>
      </c>
    </row>
    <row r="23" spans="2:37" x14ac:dyDescent="0.35">
      <c r="B23" s="80" t="s">
        <v>109</v>
      </c>
      <c r="C23" s="81">
        <v>-27951</v>
      </c>
      <c r="D23" s="81">
        <v>-53035</v>
      </c>
      <c r="E23" s="81">
        <v>-60562</v>
      </c>
      <c r="F23" s="81">
        <v>-78582</v>
      </c>
      <c r="G23" s="81">
        <v>-88743</v>
      </c>
    </row>
    <row r="24" spans="2:37" x14ac:dyDescent="0.35">
      <c r="B24" s="62" t="s">
        <v>110</v>
      </c>
      <c r="C24" s="182">
        <v>59728</v>
      </c>
      <c r="D24" s="182">
        <v>95795</v>
      </c>
      <c r="E24" s="91">
        <v>49149</v>
      </c>
      <c r="F24" s="91">
        <v>182034</v>
      </c>
      <c r="G24" s="91">
        <v>111895</v>
      </c>
      <c r="AK24" s="279"/>
    </row>
    <row r="25" spans="2:37" x14ac:dyDescent="0.35">
      <c r="B25" s="80" t="s">
        <v>54</v>
      </c>
      <c r="C25" s="81">
        <v>17027</v>
      </c>
      <c r="D25" s="81">
        <v>41112</v>
      </c>
      <c r="E25" s="81">
        <v>66202</v>
      </c>
      <c r="F25" s="81">
        <v>14902</v>
      </c>
      <c r="G25" s="81">
        <v>3816</v>
      </c>
      <c r="AJ25" s="282"/>
      <c r="AK25" s="25"/>
    </row>
    <row r="26" spans="2:37" x14ac:dyDescent="0.35">
      <c r="B26" s="184" t="s">
        <v>241</v>
      </c>
      <c r="C26" s="185">
        <f>+SUM(C22:C25)</f>
        <v>52360</v>
      </c>
      <c r="D26" s="185">
        <f>+SUM(D22:D25)</f>
        <v>111611</v>
      </c>
      <c r="E26" s="185">
        <f>+SUM(E22:E25)</f>
        <v>57798</v>
      </c>
      <c r="F26" s="185">
        <f>+SUM(F22:F25)</f>
        <v>121922</v>
      </c>
      <c r="G26" s="185">
        <f>+SUM(G22:G25)</f>
        <v>28697</v>
      </c>
      <c r="AJ26" s="282"/>
      <c r="AK26" s="25"/>
    </row>
    <row r="27" spans="2:37" x14ac:dyDescent="0.35">
      <c r="B27" s="123" t="s">
        <v>242</v>
      </c>
      <c r="C27" s="177">
        <f>+C26+C21</f>
        <v>56954</v>
      </c>
      <c r="D27" s="177">
        <f>+D26+D21</f>
        <v>-274045</v>
      </c>
      <c r="E27" s="177">
        <f>+E26+E21</f>
        <v>-22209</v>
      </c>
      <c r="F27" s="177">
        <f>+F26+F21</f>
        <v>67757</v>
      </c>
      <c r="G27" s="177">
        <f>+G26+G21</f>
        <v>-114297</v>
      </c>
      <c r="AJ27" s="282"/>
      <c r="AK27" s="25"/>
    </row>
    <row r="28" spans="2:37" x14ac:dyDescent="0.35">
      <c r="B28" s="186" t="s">
        <v>111</v>
      </c>
      <c r="C28" s="187">
        <v>-21891</v>
      </c>
      <c r="D28" s="187">
        <v>99829</v>
      </c>
      <c r="E28" s="91">
        <v>214340</v>
      </c>
      <c r="F28" s="91">
        <v>74379</v>
      </c>
      <c r="G28" s="91">
        <v>-13553</v>
      </c>
      <c r="AJ28" s="282"/>
      <c r="AK28" s="25"/>
    </row>
    <row r="29" spans="2:37" x14ac:dyDescent="0.35">
      <c r="B29" s="123" t="s">
        <v>350</v>
      </c>
      <c r="C29" s="177">
        <f>+C27+C28</f>
        <v>35063</v>
      </c>
      <c r="D29" s="177">
        <f>+D27+D28</f>
        <v>-174216</v>
      </c>
      <c r="E29" s="177">
        <f>+E27+E28</f>
        <v>192131</v>
      </c>
      <c r="F29" s="177">
        <f>+F27+F28</f>
        <v>142136</v>
      </c>
      <c r="G29" s="177">
        <f>+G27+G28</f>
        <v>-127850</v>
      </c>
      <c r="AJ29" s="282"/>
      <c r="AK29" s="25"/>
    </row>
    <row r="30" spans="2:37" x14ac:dyDescent="0.35">
      <c r="B30" s="186" t="s">
        <v>243</v>
      </c>
      <c r="C30" s="278">
        <v>0</v>
      </c>
      <c r="D30" s="278">
        <v>0</v>
      </c>
      <c r="E30" s="278">
        <v>0</v>
      </c>
      <c r="F30" s="278">
        <v>0</v>
      </c>
      <c r="G30" s="182">
        <v>-154129</v>
      </c>
      <c r="AK30" s="25"/>
    </row>
    <row r="31" spans="2:37" x14ac:dyDescent="0.35">
      <c r="B31" s="123" t="s">
        <v>244</v>
      </c>
      <c r="C31" s="177">
        <f>+C29+C30</f>
        <v>35063</v>
      </c>
      <c r="D31" s="177">
        <f>+D29+D30</f>
        <v>-174216</v>
      </c>
      <c r="E31" s="177">
        <f>+E29+E30</f>
        <v>192131</v>
      </c>
      <c r="F31" s="177">
        <f>+F29+F30</f>
        <v>142136</v>
      </c>
      <c r="G31" s="177">
        <f>+G29+G30</f>
        <v>-281979</v>
      </c>
      <c r="AJ31" s="282"/>
      <c r="AK31" s="25"/>
    </row>
    <row r="32" spans="2:37" x14ac:dyDescent="0.35">
      <c r="B32" s="186" t="s">
        <v>245</v>
      </c>
      <c r="C32" s="187">
        <v>-781</v>
      </c>
      <c r="D32" s="187">
        <v>-5132</v>
      </c>
      <c r="E32" s="187">
        <v>-6502</v>
      </c>
      <c r="F32" s="187">
        <v>-8450</v>
      </c>
      <c r="G32" s="187">
        <v>-190888</v>
      </c>
      <c r="AJ32" s="282"/>
      <c r="AK32" s="25"/>
    </row>
    <row r="33" spans="2:37" x14ac:dyDescent="0.35">
      <c r="B33" s="123" t="s">
        <v>221</v>
      </c>
      <c r="C33" s="177">
        <f>+SUM(C31:C32)</f>
        <v>34282</v>
      </c>
      <c r="D33" s="177">
        <f>+SUM(D31:D32)</f>
        <v>-179348</v>
      </c>
      <c r="E33" s="177">
        <f>+SUM(E31:E32)</f>
        <v>185629</v>
      </c>
      <c r="F33" s="177">
        <f>+SUM(F31:F32)</f>
        <v>133686</v>
      </c>
      <c r="G33" s="177">
        <f>+SUM(G31:G32)</f>
        <v>-472867</v>
      </c>
      <c r="AJ33" s="282"/>
      <c r="AK33" s="25"/>
    </row>
    <row r="34" spans="2:37" x14ac:dyDescent="0.35">
      <c r="B34" s="188"/>
      <c r="C34" s="185"/>
      <c r="D34" s="185"/>
      <c r="E34" s="12"/>
      <c r="F34" s="12"/>
      <c r="G34" s="12"/>
      <c r="AJ34" s="282"/>
      <c r="AK34" s="25"/>
    </row>
    <row r="35" spans="2:37" x14ac:dyDescent="0.35">
      <c r="B35" s="189" t="s">
        <v>112</v>
      </c>
      <c r="C35" s="81"/>
      <c r="D35" s="81"/>
      <c r="E35" s="183"/>
      <c r="F35" s="183"/>
      <c r="G35" s="183"/>
      <c r="AJ35" s="282"/>
      <c r="AK35" s="25"/>
    </row>
    <row r="36" spans="2:37" x14ac:dyDescent="0.35">
      <c r="B36" s="186" t="s">
        <v>113</v>
      </c>
      <c r="C36" s="187">
        <v>33047</v>
      </c>
      <c r="D36" s="187">
        <v>-168893</v>
      </c>
      <c r="E36" s="187">
        <v>179558</v>
      </c>
      <c r="F36" s="187">
        <v>145704</v>
      </c>
      <c r="G36" s="187">
        <v>-296470</v>
      </c>
      <c r="AJ36" s="282"/>
      <c r="AK36" s="25"/>
    </row>
    <row r="37" spans="2:37" x14ac:dyDescent="0.35">
      <c r="B37" s="80" t="s">
        <v>102</v>
      </c>
      <c r="C37" s="129">
        <v>1235</v>
      </c>
      <c r="D37" s="129">
        <v>-10455</v>
      </c>
      <c r="E37" s="129">
        <v>6071</v>
      </c>
      <c r="F37" s="129">
        <v>-12018</v>
      </c>
      <c r="G37" s="129">
        <v>-176397</v>
      </c>
      <c r="AJ37" s="282"/>
      <c r="AK37" s="25"/>
    </row>
    <row r="38" spans="2:37" x14ac:dyDescent="0.35">
      <c r="AJ38" s="282"/>
      <c r="AK38" s="25"/>
    </row>
    <row r="39" spans="2:37" x14ac:dyDescent="0.35">
      <c r="B39" s="103" t="s">
        <v>114</v>
      </c>
      <c r="AJ39" s="282"/>
      <c r="AK39" s="25"/>
    </row>
    <row r="40" spans="2:37" x14ac:dyDescent="0.35">
      <c r="AJ40" s="282"/>
      <c r="AK40" s="25"/>
    </row>
    <row r="41" spans="2:37" x14ac:dyDescent="0.35">
      <c r="B41" s="60" t="s">
        <v>294</v>
      </c>
      <c r="C41" s="55" t="s">
        <v>366</v>
      </c>
      <c r="D41" s="55" t="s">
        <v>368</v>
      </c>
      <c r="E41" s="55" t="s">
        <v>369</v>
      </c>
      <c r="F41" s="55" t="s">
        <v>377</v>
      </c>
      <c r="G41" s="55" t="s">
        <v>378</v>
      </c>
    </row>
    <row r="42" spans="2:37" x14ac:dyDescent="0.35">
      <c r="B42" s="80" t="s">
        <v>60</v>
      </c>
      <c r="C42" s="143">
        <v>122741</v>
      </c>
      <c r="D42" s="143">
        <v>117470</v>
      </c>
      <c r="E42" s="81">
        <v>122789</v>
      </c>
      <c r="F42" s="81">
        <v>87491</v>
      </c>
      <c r="G42" s="81">
        <v>53380</v>
      </c>
    </row>
    <row r="43" spans="2:37" x14ac:dyDescent="0.35">
      <c r="B43" s="101" t="s">
        <v>311</v>
      </c>
      <c r="C43" s="182">
        <v>-19186</v>
      </c>
      <c r="D43" s="182">
        <v>135590</v>
      </c>
      <c r="E43" s="91">
        <v>132403</v>
      </c>
      <c r="F43" s="91">
        <v>120774</v>
      </c>
      <c r="G43" s="91">
        <v>1133585</v>
      </c>
    </row>
    <row r="44" spans="2:37" x14ac:dyDescent="0.35">
      <c r="B44" s="80" t="s">
        <v>137</v>
      </c>
      <c r="C44" s="143">
        <v>151031</v>
      </c>
      <c r="D44" s="143">
        <v>-265433</v>
      </c>
      <c r="E44" s="81">
        <v>-294698</v>
      </c>
      <c r="F44" s="81">
        <v>-165529</v>
      </c>
      <c r="G44" s="81">
        <v>-786990</v>
      </c>
    </row>
    <row r="45" spans="2:37" x14ac:dyDescent="0.35">
      <c r="B45" s="100" t="s">
        <v>232</v>
      </c>
      <c r="C45" s="190">
        <f>+SUM(C42:C44)</f>
        <v>254586</v>
      </c>
      <c r="D45" s="190">
        <f>+SUM(D42:D44)</f>
        <v>-12373</v>
      </c>
      <c r="E45" s="190">
        <f>+SUM(E42:E44)</f>
        <v>-39506</v>
      </c>
      <c r="F45" s="190">
        <f>+SUM(F42:F44)</f>
        <v>42736</v>
      </c>
      <c r="G45" s="190">
        <f>+SUM(G42:G44)</f>
        <v>399975</v>
      </c>
      <c r="AK45" s="279"/>
    </row>
    <row r="46" spans="2:37" x14ac:dyDescent="0.35">
      <c r="B46" s="104" t="s">
        <v>115</v>
      </c>
      <c r="C46" s="143">
        <v>37214</v>
      </c>
      <c r="D46" s="143">
        <v>42680</v>
      </c>
      <c r="E46" s="81">
        <v>134575</v>
      </c>
      <c r="F46" s="81">
        <v>33349</v>
      </c>
      <c r="G46" s="81">
        <v>2344294</v>
      </c>
      <c r="AK46" s="16"/>
    </row>
    <row r="47" spans="2:37" x14ac:dyDescent="0.35">
      <c r="B47" s="12" t="s">
        <v>54</v>
      </c>
      <c r="C47" s="182">
        <v>-2830</v>
      </c>
      <c r="D47" s="182">
        <v>-12576</v>
      </c>
      <c r="E47" s="91">
        <v>-3326</v>
      </c>
      <c r="F47" s="91">
        <v>-2559</v>
      </c>
      <c r="G47" s="91">
        <v>-3091</v>
      </c>
      <c r="AK47" s="16"/>
    </row>
    <row r="48" spans="2:37" x14ac:dyDescent="0.35">
      <c r="B48" s="104" t="s">
        <v>246</v>
      </c>
      <c r="C48" s="142" t="s">
        <v>379</v>
      </c>
      <c r="D48" s="142" t="s">
        <v>4</v>
      </c>
      <c r="E48" s="142" t="s">
        <v>4</v>
      </c>
      <c r="F48" s="142" t="s">
        <v>4</v>
      </c>
      <c r="G48" s="143">
        <v>-2510294</v>
      </c>
      <c r="AK48" s="16"/>
    </row>
    <row r="49" spans="2:37" x14ac:dyDescent="0.35">
      <c r="B49" s="68" t="s">
        <v>239</v>
      </c>
      <c r="C49" s="182">
        <v>-1016</v>
      </c>
      <c r="D49" s="182">
        <v>14985</v>
      </c>
      <c r="E49" s="182">
        <v>-1107</v>
      </c>
      <c r="F49" s="91">
        <v>-3259</v>
      </c>
      <c r="G49" s="91">
        <v>-153264</v>
      </c>
      <c r="AK49" s="16"/>
    </row>
    <row r="50" spans="2:37" x14ac:dyDescent="0.35">
      <c r="B50" s="269" t="s">
        <v>116</v>
      </c>
      <c r="C50" s="270">
        <f>+SUM(C45:C49)</f>
        <v>287954</v>
      </c>
      <c r="D50" s="270">
        <f t="shared" ref="D50:G50" si="4">+SUM(D45:D49)</f>
        <v>32716</v>
      </c>
      <c r="E50" s="270">
        <f t="shared" si="4"/>
        <v>90636</v>
      </c>
      <c r="F50" s="270">
        <f t="shared" si="4"/>
        <v>70267</v>
      </c>
      <c r="G50" s="270">
        <f t="shared" si="4"/>
        <v>77620</v>
      </c>
      <c r="AK50" s="16"/>
    </row>
    <row r="51" spans="2:37" x14ac:dyDescent="0.35">
      <c r="B51" s="191"/>
      <c r="C51" s="190"/>
      <c r="D51" s="190"/>
      <c r="E51" s="190"/>
      <c r="F51" s="190"/>
      <c r="G51" s="190"/>
      <c r="AK51" s="16"/>
    </row>
    <row r="52" spans="2:37" x14ac:dyDescent="0.35">
      <c r="AK52" s="16"/>
    </row>
    <row r="53" spans="2:37" x14ac:dyDescent="0.35">
      <c r="B53" s="103" t="s">
        <v>117</v>
      </c>
      <c r="AK53" s="16"/>
    </row>
    <row r="54" spans="2:37" x14ac:dyDescent="0.35">
      <c r="AK54" s="16"/>
    </row>
    <row r="55" spans="2:37" x14ac:dyDescent="0.35">
      <c r="B55" s="60" t="s">
        <v>299</v>
      </c>
      <c r="C55" s="55" t="s">
        <v>366</v>
      </c>
      <c r="D55" s="55"/>
      <c r="E55" s="55" t="s">
        <v>368</v>
      </c>
      <c r="F55" s="55"/>
      <c r="G55" s="55" t="s">
        <v>369</v>
      </c>
      <c r="H55" s="54"/>
      <c r="I55" s="54" t="s">
        <v>377</v>
      </c>
      <c r="J55" s="54"/>
      <c r="K55" s="54" t="s">
        <v>378</v>
      </c>
      <c r="L55" s="54"/>
      <c r="AK55" s="16"/>
    </row>
    <row r="56" spans="2:37" x14ac:dyDescent="0.35">
      <c r="B56" s="192" t="s">
        <v>118</v>
      </c>
      <c r="C56" s="12"/>
      <c r="D56" s="12"/>
      <c r="E56" s="12"/>
      <c r="F56" s="12"/>
      <c r="G56" s="12"/>
      <c r="AK56" s="16"/>
    </row>
    <row r="57" spans="2:37" ht="15" thickBot="1" x14ac:dyDescent="0.4">
      <c r="B57" s="104" t="s">
        <v>119</v>
      </c>
      <c r="C57" s="153">
        <f>+C6</f>
        <v>556717</v>
      </c>
      <c r="D57" s="193">
        <f>+C57/C58</f>
        <v>1.4400187271730247</v>
      </c>
      <c r="E57" s="153">
        <f>+D6</f>
        <v>332433</v>
      </c>
      <c r="F57" s="193">
        <f>+E57/E58</f>
        <v>0.83120925941206036</v>
      </c>
      <c r="G57" s="153">
        <f>+E6</f>
        <v>385847</v>
      </c>
      <c r="H57" s="9">
        <f>+G57/G58</f>
        <v>1.4305889244824108</v>
      </c>
      <c r="I57" s="153">
        <f>+F6</f>
        <v>301470</v>
      </c>
      <c r="J57" s="9">
        <f>+I57/I58</f>
        <v>0.97492117390249822</v>
      </c>
      <c r="K57" s="153">
        <f>+G6</f>
        <v>352480</v>
      </c>
      <c r="L57" s="9">
        <f>+K57/K58</f>
        <v>0.61550819414491897</v>
      </c>
      <c r="AK57" s="16"/>
    </row>
    <row r="58" spans="2:37" x14ac:dyDescent="0.35">
      <c r="B58" s="104" t="s">
        <v>120</v>
      </c>
      <c r="C58" s="143">
        <f>+C12</f>
        <v>386604</v>
      </c>
      <c r="D58" s="194"/>
      <c r="E58" s="143">
        <f>+D12</f>
        <v>399939</v>
      </c>
      <c r="F58" s="194"/>
      <c r="G58" s="143">
        <f>+E12</f>
        <v>269712</v>
      </c>
      <c r="H58" s="8"/>
      <c r="I58" s="143">
        <f>+F12</f>
        <v>309225</v>
      </c>
      <c r="J58" s="8"/>
      <c r="K58" s="143">
        <f>+G12</f>
        <v>572665</v>
      </c>
      <c r="L58" s="8"/>
      <c r="AK58" s="16"/>
    </row>
    <row r="59" spans="2:37" x14ac:dyDescent="0.35">
      <c r="B59" s="195" t="s">
        <v>123</v>
      </c>
      <c r="C59" s="12"/>
      <c r="D59" s="12"/>
      <c r="E59" s="12"/>
      <c r="F59" s="12"/>
      <c r="G59" s="12"/>
      <c r="H59" s="7"/>
      <c r="I59" s="12"/>
      <c r="J59" s="7"/>
      <c r="K59" s="12"/>
      <c r="L59" s="7"/>
      <c r="AK59" s="16"/>
    </row>
    <row r="60" spans="2:37" ht="15" thickBot="1" x14ac:dyDescent="0.4">
      <c r="B60" s="104" t="s">
        <v>122</v>
      </c>
      <c r="C60" s="153">
        <f>+C10</f>
        <v>1425742</v>
      </c>
      <c r="D60" s="193">
        <f>+C60/C61</f>
        <v>0.87306112901230715</v>
      </c>
      <c r="E60" s="153">
        <f>+D10</f>
        <v>1453513</v>
      </c>
      <c r="F60" s="193">
        <f>+E60/E61</f>
        <v>1.0507484934707427</v>
      </c>
      <c r="G60" s="153">
        <f>+E10</f>
        <v>1912156</v>
      </c>
      <c r="H60" s="9">
        <f>+G60/G61</f>
        <v>1.1913885584938388</v>
      </c>
      <c r="I60" s="153">
        <f>+F10</f>
        <v>1560342</v>
      </c>
      <c r="J60" s="9">
        <f>+I60/I61</f>
        <v>0.76405217332543984</v>
      </c>
      <c r="K60" s="153">
        <f>+G10</f>
        <v>1733042</v>
      </c>
      <c r="L60" s="9">
        <f>+K60/K61</f>
        <v>0.74453235221842062</v>
      </c>
      <c r="AK60" s="16"/>
    </row>
    <row r="61" spans="2:37" x14ac:dyDescent="0.35">
      <c r="B61" s="104" t="s">
        <v>121</v>
      </c>
      <c r="C61" s="143">
        <f>+C13</f>
        <v>1633038</v>
      </c>
      <c r="D61" s="194"/>
      <c r="E61" s="143">
        <f>+D13</f>
        <v>1383312</v>
      </c>
      <c r="F61" s="194"/>
      <c r="G61" s="143">
        <f>+E13</f>
        <v>1604981</v>
      </c>
      <c r="H61" s="8"/>
      <c r="I61" s="143">
        <f>+F13</f>
        <v>2042193</v>
      </c>
      <c r="J61" s="8"/>
      <c r="K61" s="143">
        <f>+G13</f>
        <v>2327692</v>
      </c>
      <c r="L61" s="8"/>
      <c r="AK61" s="16"/>
    </row>
    <row r="62" spans="2:37" x14ac:dyDescent="0.35">
      <c r="B62" s="192" t="s">
        <v>124</v>
      </c>
      <c r="C62" s="12"/>
      <c r="D62" s="12"/>
      <c r="E62" s="12"/>
      <c r="F62" s="12"/>
      <c r="G62" s="12"/>
      <c r="H62" s="7"/>
      <c r="I62" s="12"/>
      <c r="J62" s="7"/>
      <c r="K62" s="12"/>
      <c r="L62" s="7"/>
    </row>
    <row r="63" spans="2:37" ht="15" thickBot="1" x14ac:dyDescent="0.4">
      <c r="B63" s="104" t="s">
        <v>125</v>
      </c>
      <c r="C63" s="153">
        <f>+C5</f>
        <v>2502063</v>
      </c>
      <c r="D63" s="193">
        <f>+C63/C64</f>
        <v>0.81799377529603301</v>
      </c>
      <c r="E63" s="153">
        <f>+D5</f>
        <v>2504392</v>
      </c>
      <c r="F63" s="193">
        <f>+E63/E64</f>
        <v>0.88281511901509613</v>
      </c>
      <c r="G63" s="153">
        <f>+E5</f>
        <v>3131290</v>
      </c>
      <c r="H63" s="9">
        <f>+G63/G64</f>
        <v>0.89029514630792028</v>
      </c>
      <c r="I63" s="153">
        <f>+F5</f>
        <v>3301065</v>
      </c>
      <c r="J63" s="9">
        <f>+I63/I64</f>
        <v>0.91631725992946633</v>
      </c>
      <c r="K63" s="153">
        <f>+G5</f>
        <v>3708254</v>
      </c>
      <c r="L63" s="9">
        <f>+K63/K64</f>
        <v>0.91319795879267152</v>
      </c>
      <c r="AK63" s="288"/>
    </row>
    <row r="64" spans="2:37" x14ac:dyDescent="0.35">
      <c r="B64" s="104" t="s">
        <v>126</v>
      </c>
      <c r="C64" s="143">
        <f>+C7</f>
        <v>3058780</v>
      </c>
      <c r="D64" s="194"/>
      <c r="E64" s="143">
        <f>+D7</f>
        <v>2836825</v>
      </c>
      <c r="F64" s="194"/>
      <c r="G64" s="143">
        <f>+E7</f>
        <v>3517137</v>
      </c>
      <c r="H64" s="8"/>
      <c r="I64" s="143">
        <f>+F7</f>
        <v>3602535</v>
      </c>
      <c r="J64" s="8"/>
      <c r="K64" s="143">
        <f>+G7</f>
        <v>4060734</v>
      </c>
      <c r="L64" s="8"/>
    </row>
    <row r="65" spans="2:12" x14ac:dyDescent="0.35">
      <c r="B65" s="192" t="s">
        <v>300</v>
      </c>
      <c r="C65" s="12"/>
      <c r="D65" s="12"/>
      <c r="E65" s="12"/>
      <c r="F65" s="12"/>
      <c r="G65" s="12"/>
      <c r="H65" s="7"/>
      <c r="I65" s="12"/>
      <c r="J65" s="7"/>
      <c r="K65" s="12"/>
      <c r="L65" s="7"/>
    </row>
    <row r="66" spans="2:12" ht="15" thickBot="1" x14ac:dyDescent="0.4">
      <c r="B66" s="104" t="s">
        <v>301</v>
      </c>
      <c r="C66" s="153">
        <f>+C31</f>
        <v>35063</v>
      </c>
      <c r="D66" s="193">
        <f>+C66/C67</f>
        <v>2.4355605877214765E-2</v>
      </c>
      <c r="E66" s="153">
        <f>+D31</f>
        <v>-174216</v>
      </c>
      <c r="F66" s="193">
        <f>+E66/E67</f>
        <v>-0.10352533181367508</v>
      </c>
      <c r="G66" s="153">
        <f>+E31</f>
        <v>192131</v>
      </c>
      <c r="H66" s="9">
        <f>+G66/G67</f>
        <v>0.11065866704602853</v>
      </c>
      <c r="I66" s="153">
        <f>+F31</f>
        <v>142136</v>
      </c>
      <c r="J66" s="9">
        <f>+I66/I67</f>
        <v>8.6316080967175399E-2</v>
      </c>
      <c r="K66" s="153">
        <f>+G31</f>
        <v>-281979</v>
      </c>
      <c r="L66" s="9">
        <f>+K66/K67</f>
        <v>-0.13704034000199258</v>
      </c>
    </row>
    <row r="67" spans="2:12" x14ac:dyDescent="0.35">
      <c r="B67" s="104" t="s">
        <v>302</v>
      </c>
      <c r="C67" s="143">
        <f>+AVERAGE(C10:D10)</f>
        <v>1439627.5</v>
      </c>
      <c r="D67" s="194"/>
      <c r="E67" s="143">
        <f>+AVERAGE(D10:E10)</f>
        <v>1682834.5</v>
      </c>
      <c r="F67" s="194"/>
      <c r="G67" s="143">
        <f>+AVERAGE(E10:F10)</f>
        <v>1736249</v>
      </c>
      <c r="H67" s="8"/>
      <c r="I67" s="143">
        <f>+AVERAGE(F10:G10)</f>
        <v>1646692</v>
      </c>
      <c r="J67" s="8"/>
      <c r="K67" s="143">
        <v>2057635</v>
      </c>
      <c r="L67" s="8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D4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1796875" customWidth="1"/>
  </cols>
  <sheetData>
    <row r="2" spans="2:4" x14ac:dyDescent="0.35">
      <c r="B2" s="4" t="s">
        <v>127</v>
      </c>
    </row>
    <row r="4" spans="2:4" x14ac:dyDescent="0.35">
      <c r="B4" s="298" t="s">
        <v>380</v>
      </c>
      <c r="C4" s="298"/>
      <c r="D4" s="298"/>
    </row>
    <row r="5" spans="2:4" x14ac:dyDescent="0.35">
      <c r="B5" s="53"/>
      <c r="C5" s="55">
        <v>2025</v>
      </c>
      <c r="D5" s="55">
        <v>2024</v>
      </c>
    </row>
    <row r="6" spans="2:4" x14ac:dyDescent="0.35">
      <c r="B6" s="2" t="s">
        <v>260</v>
      </c>
      <c r="C6" s="210">
        <f>IS!C25</f>
        <v>35063</v>
      </c>
      <c r="D6" s="210">
        <f>IS!D25</f>
        <v>-174216</v>
      </c>
    </row>
    <row r="7" spans="2:4" x14ac:dyDescent="0.35">
      <c r="B7" s="199" t="s">
        <v>128</v>
      </c>
      <c r="C7" s="52">
        <v>-3556</v>
      </c>
      <c r="D7" s="52">
        <v>-27739</v>
      </c>
    </row>
    <row r="8" spans="2:4" x14ac:dyDescent="0.35">
      <c r="B8" s="2" t="s">
        <v>129</v>
      </c>
      <c r="C8" s="210">
        <v>22552</v>
      </c>
      <c r="D8" s="210">
        <v>44833</v>
      </c>
    </row>
    <row r="9" spans="2:4" x14ac:dyDescent="0.35">
      <c r="B9" s="199" t="s">
        <v>111</v>
      </c>
      <c r="C9" s="52">
        <v>21891</v>
      </c>
      <c r="D9" s="52">
        <v>-99829</v>
      </c>
    </row>
    <row r="10" spans="2:4" x14ac:dyDescent="0.35">
      <c r="B10" s="2" t="s">
        <v>130</v>
      </c>
      <c r="C10" s="210">
        <v>7321</v>
      </c>
      <c r="D10" s="210">
        <v>6391</v>
      </c>
    </row>
    <row r="11" spans="2:4" x14ac:dyDescent="0.35">
      <c r="B11" s="200" t="s">
        <v>131</v>
      </c>
      <c r="C11" s="209">
        <f>+SUM(C6:C10)</f>
        <v>83271</v>
      </c>
      <c r="D11" s="209">
        <f>+SUM(D6:D10)</f>
        <v>-250560</v>
      </c>
    </row>
    <row r="12" spans="2:4" x14ac:dyDescent="0.35">
      <c r="B12" s="2" t="s">
        <v>261</v>
      </c>
      <c r="C12" s="210">
        <v>141903</v>
      </c>
      <c r="D12" s="210">
        <v>601653</v>
      </c>
    </row>
    <row r="13" spans="2:4" s="56" customFormat="1" x14ac:dyDescent="0.35">
      <c r="B13" s="199" t="s">
        <v>212</v>
      </c>
      <c r="C13" s="52">
        <v>2973</v>
      </c>
      <c r="D13" s="52">
        <v>41131</v>
      </c>
    </row>
    <row r="14" spans="2:4" x14ac:dyDescent="0.35">
      <c r="B14" s="2" t="s">
        <v>352</v>
      </c>
      <c r="C14" s="210">
        <v>8339</v>
      </c>
      <c r="D14" s="210" t="s">
        <v>10</v>
      </c>
    </row>
    <row r="15" spans="2:4" x14ac:dyDescent="0.35">
      <c r="B15" s="199" t="s">
        <v>353</v>
      </c>
      <c r="C15" s="52" t="s">
        <v>10</v>
      </c>
      <c r="D15" s="52">
        <v>-18082</v>
      </c>
    </row>
    <row r="16" spans="2:4" x14ac:dyDescent="0.35">
      <c r="B16" s="6" t="s">
        <v>132</v>
      </c>
      <c r="C16" s="41">
        <v>-10052</v>
      </c>
      <c r="D16" s="41">
        <v>-44556</v>
      </c>
    </row>
    <row r="17" spans="2:4" x14ac:dyDescent="0.35">
      <c r="B17" s="1" t="s">
        <v>133</v>
      </c>
      <c r="C17" s="52">
        <v>-17027</v>
      </c>
      <c r="D17" s="52">
        <v>-41112</v>
      </c>
    </row>
    <row r="18" spans="2:4" x14ac:dyDescent="0.35">
      <c r="B18" s="1" t="s">
        <v>134</v>
      </c>
      <c r="C18" s="52">
        <v>-54329</v>
      </c>
      <c r="D18" s="52">
        <v>-87593</v>
      </c>
    </row>
    <row r="19" spans="2:4" x14ac:dyDescent="0.35">
      <c r="B19" s="42" t="s">
        <v>135</v>
      </c>
      <c r="C19" s="43">
        <f>+SUM(C11:C18)</f>
        <v>155078</v>
      </c>
      <c r="D19" s="43">
        <f>+SUM(D11:D18)</f>
        <v>200881</v>
      </c>
    </row>
    <row r="21" spans="2:4" x14ac:dyDescent="0.35">
      <c r="B21" s="4" t="s">
        <v>213</v>
      </c>
    </row>
    <row r="23" spans="2:4" x14ac:dyDescent="0.35">
      <c r="B23" s="298" t="s">
        <v>380</v>
      </c>
      <c r="C23" s="298"/>
      <c r="D23" s="298"/>
    </row>
    <row r="24" spans="2:4" x14ac:dyDescent="0.35">
      <c r="B24" s="53"/>
      <c r="C24" s="55">
        <v>2025</v>
      </c>
      <c r="D24" s="55">
        <v>2024</v>
      </c>
    </row>
    <row r="25" spans="2:4" x14ac:dyDescent="0.35">
      <c r="B25" s="1" t="s">
        <v>47</v>
      </c>
      <c r="C25" s="39">
        <f>IS!C10</f>
        <v>205352</v>
      </c>
      <c r="D25" s="39">
        <f>IS!D10</f>
        <v>225202</v>
      </c>
    </row>
    <row r="26" spans="2:4" x14ac:dyDescent="0.35">
      <c r="B26" s="6" t="s">
        <v>214</v>
      </c>
      <c r="C26" s="198">
        <v>-17317</v>
      </c>
      <c r="D26" s="203">
        <v>-18503</v>
      </c>
    </row>
    <row r="27" spans="2:4" x14ac:dyDescent="0.35">
      <c r="B27" s="1" t="s">
        <v>130</v>
      </c>
      <c r="C27" s="202">
        <v>7321</v>
      </c>
      <c r="D27" s="204">
        <v>6391</v>
      </c>
    </row>
    <row r="28" spans="2:4" x14ac:dyDescent="0.35">
      <c r="B28" s="2" t="s">
        <v>215</v>
      </c>
      <c r="C28" s="198">
        <v>2973</v>
      </c>
      <c r="D28" s="203">
        <v>41131</v>
      </c>
    </row>
    <row r="29" spans="2:4" x14ac:dyDescent="0.35">
      <c r="B29" s="199" t="s">
        <v>352</v>
      </c>
      <c r="C29" s="205">
        <v>8339</v>
      </c>
      <c r="D29" s="206" t="s">
        <v>4</v>
      </c>
    </row>
    <row r="30" spans="2:4" x14ac:dyDescent="0.35">
      <c r="B30" s="211" t="s">
        <v>216</v>
      </c>
      <c r="C30" s="212">
        <f>+SUM(C25:C29)</f>
        <v>206668</v>
      </c>
      <c r="D30" s="212">
        <f>+SUM(D25:D29)</f>
        <v>254221</v>
      </c>
    </row>
    <row r="32" spans="2:4" x14ac:dyDescent="0.35">
      <c r="B32" s="4" t="s">
        <v>222</v>
      </c>
    </row>
    <row r="34" spans="2:4" x14ac:dyDescent="0.35">
      <c r="B34" s="298" t="s">
        <v>380</v>
      </c>
      <c r="C34" s="298"/>
      <c r="D34" s="298"/>
    </row>
    <row r="35" spans="2:4" x14ac:dyDescent="0.35">
      <c r="B35" s="53"/>
      <c r="C35" s="55">
        <v>2025</v>
      </c>
      <c r="D35" s="55">
        <v>2024</v>
      </c>
    </row>
    <row r="36" spans="2:4" x14ac:dyDescent="0.35">
      <c r="B36" s="2" t="s">
        <v>223</v>
      </c>
      <c r="C36" s="198">
        <f>IS!C25</f>
        <v>35063</v>
      </c>
      <c r="D36" s="198">
        <f>IS!D25</f>
        <v>-174216</v>
      </c>
    </row>
    <row r="37" spans="2:4" x14ac:dyDescent="0.35">
      <c r="B37" s="1" t="s">
        <v>224</v>
      </c>
      <c r="C37" s="202">
        <v>141903</v>
      </c>
      <c r="D37" s="202">
        <v>601653</v>
      </c>
    </row>
    <row r="38" spans="2:4" x14ac:dyDescent="0.35">
      <c r="B38" s="2" t="s">
        <v>225</v>
      </c>
      <c r="C38" s="198">
        <v>2973</v>
      </c>
      <c r="D38" s="198">
        <v>41131</v>
      </c>
    </row>
    <row r="39" spans="2:4" x14ac:dyDescent="0.35">
      <c r="B39" s="1" t="s">
        <v>352</v>
      </c>
      <c r="C39" s="202">
        <v>8339</v>
      </c>
      <c r="D39" s="201" t="s">
        <v>4</v>
      </c>
    </row>
    <row r="40" spans="2:4" x14ac:dyDescent="0.35">
      <c r="B40" s="6" t="s">
        <v>353</v>
      </c>
      <c r="C40" s="208" t="s">
        <v>4</v>
      </c>
      <c r="D40" s="207">
        <v>-18082</v>
      </c>
    </row>
    <row r="41" spans="2:4" x14ac:dyDescent="0.35">
      <c r="B41" s="1" t="s">
        <v>130</v>
      </c>
      <c r="C41" s="202">
        <v>7321</v>
      </c>
      <c r="D41" s="202">
        <v>6391</v>
      </c>
    </row>
    <row r="42" spans="2:4" x14ac:dyDescent="0.35">
      <c r="B42" s="1" t="s">
        <v>110</v>
      </c>
      <c r="C42" s="202">
        <v>-54329</v>
      </c>
      <c r="D42" s="202">
        <v>-87593</v>
      </c>
    </row>
    <row r="43" spans="2:4" x14ac:dyDescent="0.35">
      <c r="B43" s="199" t="s">
        <v>355</v>
      </c>
      <c r="C43" s="205">
        <v>-64445</v>
      </c>
      <c r="D43" s="205">
        <v>-194346</v>
      </c>
    </row>
    <row r="44" spans="2:4" x14ac:dyDescent="0.35">
      <c r="B44" s="2" t="s">
        <v>102</v>
      </c>
      <c r="C44" s="198">
        <v>-1646</v>
      </c>
      <c r="D44" s="198">
        <v>10605</v>
      </c>
    </row>
    <row r="45" spans="2:4" x14ac:dyDescent="0.35">
      <c r="B45" s="199" t="s">
        <v>226</v>
      </c>
      <c r="C45" s="205">
        <v>-12838</v>
      </c>
      <c r="D45" s="205">
        <v>-29499</v>
      </c>
    </row>
    <row r="46" spans="2:4" x14ac:dyDescent="0.35">
      <c r="B46" s="2" t="s">
        <v>227</v>
      </c>
      <c r="C46" s="198">
        <v>-10052</v>
      </c>
      <c r="D46" s="198">
        <v>-44556</v>
      </c>
    </row>
    <row r="47" spans="2:4" x14ac:dyDescent="0.35">
      <c r="B47" s="199" t="s">
        <v>54</v>
      </c>
      <c r="C47" s="205">
        <v>-17027</v>
      </c>
      <c r="D47" s="205">
        <v>-41112</v>
      </c>
    </row>
    <row r="48" spans="2:4" s="56" customFormat="1" x14ac:dyDescent="0.35">
      <c r="B48" s="200" t="s">
        <v>354</v>
      </c>
      <c r="C48" s="40">
        <f>+SUM(C36:C47)</f>
        <v>35262</v>
      </c>
      <c r="D48" s="40">
        <f>+SUM(D36:D47)</f>
        <v>70376</v>
      </c>
    </row>
  </sheetData>
  <mergeCells count="3">
    <mergeCell ref="B4:D4"/>
    <mergeCell ref="B23:D23"/>
    <mergeCell ref="B34:D3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K63"/>
  <sheetViews>
    <sheetView showGridLines="0" zoomScaleNormal="100" workbookViewId="0">
      <pane xSplit="2" ySplit="3" topLeftCell="Z4" activePane="bottomRight" state="frozen"/>
      <selection activeCell="AK4" sqref="AK4"/>
      <selection pane="topRight" activeCell="AK4" sqref="AK4"/>
      <selection pane="bottomLeft" activeCell="AK4" sqref="AK4"/>
      <selection pane="bottomRight"/>
    </sheetView>
  </sheetViews>
  <sheetFormatPr baseColWidth="10" defaultColWidth="11.453125" defaultRowHeight="12" customHeight="1" x14ac:dyDescent="0.25"/>
  <cols>
    <col min="1" max="1" width="3.7265625" style="12" customWidth="1"/>
    <col min="2" max="2" width="27.7265625" style="12" customWidth="1"/>
    <col min="3" max="28" width="9.7265625" style="12" customWidth="1"/>
    <col min="29" max="16384" width="11.453125" style="12"/>
  </cols>
  <sheetData>
    <row r="2" spans="2:37" ht="12" customHeight="1" x14ac:dyDescent="0.25">
      <c r="B2" s="296" t="s">
        <v>200</v>
      </c>
      <c r="C2" s="33" t="s">
        <v>157</v>
      </c>
      <c r="D2" s="33" t="s">
        <v>158</v>
      </c>
      <c r="E2" s="33" t="s">
        <v>159</v>
      </c>
      <c r="F2" s="33" t="s">
        <v>160</v>
      </c>
      <c r="G2" s="33" t="s">
        <v>161</v>
      </c>
      <c r="H2" s="33" t="s">
        <v>162</v>
      </c>
      <c r="I2" s="33" t="s">
        <v>163</v>
      </c>
      <c r="J2" s="33" t="s">
        <v>164</v>
      </c>
      <c r="K2" s="33" t="s">
        <v>165</v>
      </c>
      <c r="L2" s="33" t="s">
        <v>166</v>
      </c>
      <c r="M2" s="33" t="s">
        <v>167</v>
      </c>
      <c r="N2" s="33" t="s">
        <v>168</v>
      </c>
      <c r="O2" s="33" t="s">
        <v>155</v>
      </c>
      <c r="P2" s="33" t="s">
        <v>169</v>
      </c>
      <c r="Q2" s="33" t="s">
        <v>170</v>
      </c>
      <c r="R2" s="33" t="s">
        <v>171</v>
      </c>
      <c r="S2" s="33" t="s">
        <v>154</v>
      </c>
      <c r="T2" s="33" t="s">
        <v>172</v>
      </c>
      <c r="U2" s="33" t="s">
        <v>173</v>
      </c>
      <c r="V2" s="33" t="s">
        <v>174</v>
      </c>
      <c r="W2" s="33" t="s">
        <v>153</v>
      </c>
      <c r="X2" s="33" t="s">
        <v>211</v>
      </c>
      <c r="Y2" s="33" t="s">
        <v>217</v>
      </c>
      <c r="Z2" s="33" t="s">
        <v>218</v>
      </c>
      <c r="AA2" s="33" t="s">
        <v>231</v>
      </c>
      <c r="AB2" s="33" t="s">
        <v>234</v>
      </c>
      <c r="AC2" s="33" t="s">
        <v>247</v>
      </c>
      <c r="AD2" s="33" t="s">
        <v>249</v>
      </c>
      <c r="AE2" s="33" t="s">
        <v>257</v>
      </c>
      <c r="AF2" s="33" t="s">
        <v>262</v>
      </c>
      <c r="AG2" s="33" t="s">
        <v>282</v>
      </c>
      <c r="AH2" s="33" t="s">
        <v>296</v>
      </c>
      <c r="AI2" s="33" t="s">
        <v>303</v>
      </c>
      <c r="AJ2" s="33" t="s">
        <v>357</v>
      </c>
      <c r="AK2" s="33" t="s">
        <v>364</v>
      </c>
    </row>
    <row r="3" spans="2:37" ht="12" customHeight="1" x14ac:dyDescent="0.25">
      <c r="B3" s="296"/>
      <c r="C3" s="35">
        <v>42614</v>
      </c>
      <c r="D3" s="35">
        <v>42705</v>
      </c>
      <c r="E3" s="35">
        <v>42795</v>
      </c>
      <c r="F3" s="35">
        <v>42887</v>
      </c>
      <c r="G3" s="35">
        <v>42979</v>
      </c>
      <c r="H3" s="35">
        <v>43070</v>
      </c>
      <c r="I3" s="35">
        <v>43160</v>
      </c>
      <c r="J3" s="35">
        <v>43252</v>
      </c>
      <c r="K3" s="35">
        <v>43344</v>
      </c>
      <c r="L3" s="35">
        <v>43435</v>
      </c>
      <c r="M3" s="35">
        <v>43525</v>
      </c>
      <c r="N3" s="35">
        <v>43617</v>
      </c>
      <c r="O3" s="35">
        <v>43709</v>
      </c>
      <c r="P3" s="35">
        <v>43800</v>
      </c>
      <c r="Q3" s="35">
        <v>43891</v>
      </c>
      <c r="R3" s="35">
        <v>43983</v>
      </c>
      <c r="S3" s="35">
        <v>44075</v>
      </c>
      <c r="T3" s="35">
        <v>44166</v>
      </c>
      <c r="U3" s="35">
        <v>44256</v>
      </c>
      <c r="V3" s="35">
        <v>44348</v>
      </c>
      <c r="W3" s="35">
        <v>44440</v>
      </c>
      <c r="X3" s="35">
        <v>44440</v>
      </c>
      <c r="Y3" s="35">
        <v>44621</v>
      </c>
      <c r="Z3" s="35">
        <v>44742</v>
      </c>
      <c r="AA3" s="35">
        <v>44834</v>
      </c>
      <c r="AB3" s="35">
        <v>44926</v>
      </c>
      <c r="AC3" s="35">
        <v>45016</v>
      </c>
      <c r="AD3" s="35">
        <v>45107</v>
      </c>
      <c r="AE3" s="35">
        <v>45199</v>
      </c>
      <c r="AF3" s="35">
        <v>45291</v>
      </c>
      <c r="AG3" s="35">
        <v>45382</v>
      </c>
      <c r="AH3" s="35">
        <v>45473</v>
      </c>
      <c r="AI3" s="35">
        <v>45565</v>
      </c>
      <c r="AJ3" s="35">
        <v>45627</v>
      </c>
      <c r="AK3" s="35">
        <v>45747</v>
      </c>
    </row>
    <row r="4" spans="2:37" ht="12" customHeight="1" x14ac:dyDescent="0.25">
      <c r="B4" s="11" t="s">
        <v>201</v>
      </c>
      <c r="C4" s="16">
        <v>19885</v>
      </c>
      <c r="D4" s="16">
        <v>19885</v>
      </c>
      <c r="E4" s="30">
        <v>19885</v>
      </c>
      <c r="F4" s="16">
        <v>19885</v>
      </c>
      <c r="G4" s="16">
        <v>19885</v>
      </c>
      <c r="H4" s="22">
        <v>19885</v>
      </c>
      <c r="I4" s="22">
        <v>19885</v>
      </c>
      <c r="J4" s="22">
        <v>19885</v>
      </c>
      <c r="K4" s="22">
        <v>19885</v>
      </c>
      <c r="L4" s="16">
        <v>19885</v>
      </c>
      <c r="M4" s="16">
        <v>19885</v>
      </c>
      <c r="N4" s="16">
        <v>19885</v>
      </c>
      <c r="O4" s="16">
        <v>19885</v>
      </c>
      <c r="P4" s="16">
        <v>19885</v>
      </c>
      <c r="Q4" s="16">
        <v>19885</v>
      </c>
      <c r="R4" s="16">
        <v>19885</v>
      </c>
      <c r="S4" s="16">
        <v>19885</v>
      </c>
      <c r="T4" s="16">
        <v>19885</v>
      </c>
      <c r="U4" s="16">
        <v>19885</v>
      </c>
      <c r="V4" s="16">
        <v>19885</v>
      </c>
      <c r="W4" s="16">
        <v>19885</v>
      </c>
      <c r="X4" s="16">
        <v>19885</v>
      </c>
      <c r="Y4" s="16">
        <v>19885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</row>
    <row r="5" spans="2:37" ht="12" customHeight="1" x14ac:dyDescent="0.25">
      <c r="B5" s="11" t="s">
        <v>202</v>
      </c>
      <c r="C5" s="16" t="s">
        <v>366</v>
      </c>
      <c r="D5" s="16">
        <v>14873</v>
      </c>
      <c r="E5" s="30">
        <v>14873</v>
      </c>
      <c r="F5" s="16">
        <v>14873</v>
      </c>
      <c r="G5" s="16">
        <v>14873</v>
      </c>
      <c r="H5" s="22">
        <v>14873</v>
      </c>
      <c r="I5" s="22">
        <v>14873</v>
      </c>
      <c r="J5" s="22">
        <v>14873</v>
      </c>
      <c r="K5" s="22">
        <v>14873</v>
      </c>
      <c r="L5" s="16">
        <v>14873</v>
      </c>
      <c r="M5" s="16">
        <v>14865</v>
      </c>
      <c r="N5" s="16">
        <v>14865</v>
      </c>
      <c r="O5" s="16">
        <v>14865</v>
      </c>
      <c r="P5" s="16">
        <v>14865</v>
      </c>
      <c r="Q5" s="16">
        <v>14865</v>
      </c>
      <c r="R5" s="16">
        <v>14865</v>
      </c>
      <c r="S5" s="16">
        <v>7383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</row>
    <row r="6" spans="2:37" ht="12" customHeight="1" x14ac:dyDescent="0.25">
      <c r="B6" s="11" t="s">
        <v>203</v>
      </c>
      <c r="C6" s="16">
        <v>6569</v>
      </c>
      <c r="D6" s="16">
        <v>4774</v>
      </c>
      <c r="E6" s="30">
        <v>4774</v>
      </c>
      <c r="F6" s="16">
        <v>3876</v>
      </c>
      <c r="G6" s="16">
        <v>3876</v>
      </c>
      <c r="H6" s="22">
        <v>3876</v>
      </c>
      <c r="I6" s="22">
        <v>3876</v>
      </c>
      <c r="J6" s="22">
        <v>2979</v>
      </c>
      <c r="K6" s="22">
        <v>2979</v>
      </c>
      <c r="L6" s="16">
        <v>2979</v>
      </c>
      <c r="M6" s="16">
        <v>2979</v>
      </c>
      <c r="N6" s="16">
        <v>2979</v>
      </c>
      <c r="O6" s="16">
        <v>2979</v>
      </c>
      <c r="P6" s="16">
        <v>2979</v>
      </c>
      <c r="Q6" s="16">
        <v>2979</v>
      </c>
      <c r="R6" s="16">
        <v>2979</v>
      </c>
      <c r="S6" s="16">
        <v>2979</v>
      </c>
      <c r="T6" s="16">
        <v>2979</v>
      </c>
      <c r="U6" s="16">
        <v>2979</v>
      </c>
      <c r="V6" s="16">
        <v>2979</v>
      </c>
      <c r="W6" s="16">
        <v>2979</v>
      </c>
      <c r="X6" s="16">
        <v>2979</v>
      </c>
      <c r="Y6" s="16">
        <v>2979</v>
      </c>
      <c r="Z6" s="16">
        <v>2979</v>
      </c>
      <c r="AA6" s="16">
        <v>2979</v>
      </c>
      <c r="AB6" s="16">
        <v>2979</v>
      </c>
      <c r="AC6" s="16">
        <v>2979</v>
      </c>
      <c r="AD6" s="16">
        <v>2979</v>
      </c>
      <c r="AE6" s="16">
        <v>2979</v>
      </c>
      <c r="AF6" s="16">
        <v>2979</v>
      </c>
      <c r="AG6" s="16">
        <v>2979</v>
      </c>
      <c r="AH6" s="16">
        <v>2979</v>
      </c>
      <c r="AI6" s="16">
        <v>2979</v>
      </c>
      <c r="AJ6" s="16">
        <f>+AI6</f>
        <v>2979</v>
      </c>
      <c r="AK6" s="16">
        <f>+AJ6</f>
        <v>2979</v>
      </c>
    </row>
    <row r="7" spans="2:37" ht="12" customHeight="1" x14ac:dyDescent="0.25">
      <c r="B7" s="11" t="s">
        <v>204</v>
      </c>
      <c r="C7" s="16">
        <v>15014</v>
      </c>
      <c r="D7" s="16">
        <v>15014</v>
      </c>
      <c r="E7" s="30">
        <v>15014</v>
      </c>
      <c r="F7" s="16">
        <v>15014</v>
      </c>
      <c r="G7" s="16">
        <v>15014</v>
      </c>
      <c r="H7" s="22">
        <v>15014</v>
      </c>
      <c r="I7" s="22">
        <v>15014</v>
      </c>
      <c r="J7" s="22">
        <v>15014</v>
      </c>
      <c r="K7" s="22">
        <v>15014</v>
      </c>
      <c r="L7" s="16">
        <v>15014</v>
      </c>
      <c r="M7" s="16">
        <v>15014</v>
      </c>
      <c r="N7" s="16">
        <v>15014</v>
      </c>
      <c r="O7" s="16">
        <v>15014</v>
      </c>
      <c r="P7" s="16">
        <v>15014</v>
      </c>
      <c r="Q7" s="16">
        <v>15014</v>
      </c>
      <c r="R7" s="16">
        <v>15014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/>
    </row>
    <row r="8" spans="2:37" ht="12" customHeight="1" x14ac:dyDescent="0.25">
      <c r="B8" s="11" t="s">
        <v>206</v>
      </c>
      <c r="C8" s="16">
        <v>11242</v>
      </c>
      <c r="D8" s="16">
        <v>11242</v>
      </c>
      <c r="E8" s="30">
        <v>11242</v>
      </c>
      <c r="F8" s="16">
        <v>11242</v>
      </c>
      <c r="G8" s="16">
        <v>11242</v>
      </c>
      <c r="H8" s="22">
        <v>11242</v>
      </c>
      <c r="I8" s="22">
        <v>11242</v>
      </c>
      <c r="J8" s="22">
        <v>11242</v>
      </c>
      <c r="K8" s="22">
        <v>11242</v>
      </c>
      <c r="L8" s="16">
        <v>11242</v>
      </c>
      <c r="M8" s="16">
        <v>11242</v>
      </c>
      <c r="N8" s="16">
        <v>11242</v>
      </c>
      <c r="O8" s="16">
        <v>11242</v>
      </c>
      <c r="P8" s="16">
        <v>11242</v>
      </c>
      <c r="Q8" s="16">
        <v>11242</v>
      </c>
      <c r="R8" s="16">
        <v>11242</v>
      </c>
      <c r="S8" s="16">
        <v>11242</v>
      </c>
      <c r="T8" s="16">
        <v>11242</v>
      </c>
      <c r="U8" s="16">
        <v>11242</v>
      </c>
      <c r="V8" s="16">
        <v>11242</v>
      </c>
      <c r="W8" s="16">
        <v>11242</v>
      </c>
      <c r="X8" s="16">
        <v>11242</v>
      </c>
      <c r="Y8" s="16">
        <v>11242</v>
      </c>
      <c r="Z8" s="16">
        <v>11242</v>
      </c>
      <c r="AA8" s="16">
        <v>11242</v>
      </c>
      <c r="AB8" s="16">
        <v>11242</v>
      </c>
      <c r="AC8" s="16">
        <v>11242</v>
      </c>
      <c r="AD8" s="16">
        <v>11242</v>
      </c>
      <c r="AE8" s="16">
        <v>11242</v>
      </c>
      <c r="AF8" s="16">
        <v>11242</v>
      </c>
      <c r="AG8" s="16">
        <v>11242</v>
      </c>
      <c r="AH8" s="16">
        <v>11242</v>
      </c>
      <c r="AI8" s="16">
        <v>11242</v>
      </c>
      <c r="AJ8" s="16">
        <f>+AI8</f>
        <v>11242</v>
      </c>
      <c r="AK8" s="16">
        <f>+AJ8</f>
        <v>11242</v>
      </c>
    </row>
    <row r="9" spans="2:37" ht="12" customHeight="1" x14ac:dyDescent="0.25">
      <c r="B9" s="11" t="s">
        <v>208</v>
      </c>
      <c r="C9" s="16"/>
      <c r="D9" s="30"/>
      <c r="E9" s="30"/>
      <c r="F9" s="22"/>
      <c r="G9" s="22"/>
      <c r="H9" s="22"/>
      <c r="I9" s="22"/>
      <c r="J9" s="22"/>
      <c r="K9" s="22"/>
      <c r="L9" s="16"/>
      <c r="M9" s="16">
        <v>32173</v>
      </c>
      <c r="N9" s="16">
        <v>32173</v>
      </c>
      <c r="O9" s="16">
        <v>32173</v>
      </c>
      <c r="P9" s="16">
        <v>32173</v>
      </c>
      <c r="Q9" s="16">
        <v>32173</v>
      </c>
      <c r="R9" s="16">
        <v>32173</v>
      </c>
      <c r="S9" s="16">
        <v>32173</v>
      </c>
      <c r="T9" s="16">
        <v>32173</v>
      </c>
      <c r="U9" s="16">
        <v>32173</v>
      </c>
      <c r="V9" s="16">
        <v>32173</v>
      </c>
      <c r="W9" s="16">
        <v>32173</v>
      </c>
      <c r="X9" s="16">
        <v>32173</v>
      </c>
      <c r="Y9" s="16">
        <v>32173</v>
      </c>
      <c r="Z9" s="16">
        <v>32173</v>
      </c>
      <c r="AA9" s="16">
        <v>32173</v>
      </c>
      <c r="AB9" s="16">
        <v>32173</v>
      </c>
      <c r="AC9" s="16">
        <v>32173</v>
      </c>
      <c r="AD9" s="16">
        <v>32173</v>
      </c>
      <c r="AE9" s="16">
        <v>32173</v>
      </c>
      <c r="AF9" s="16">
        <v>32173</v>
      </c>
      <c r="AG9" s="16">
        <v>32173</v>
      </c>
      <c r="AH9" s="16">
        <v>32173</v>
      </c>
      <c r="AI9" s="16">
        <v>32173</v>
      </c>
      <c r="AJ9" s="16">
        <f>+AI9</f>
        <v>32173</v>
      </c>
      <c r="AK9" s="16">
        <f>+AJ9</f>
        <v>32173</v>
      </c>
    </row>
    <row r="10" spans="2:37" ht="12" customHeight="1" x14ac:dyDescent="0.25">
      <c r="B10" s="11" t="s">
        <v>209</v>
      </c>
      <c r="C10" s="16"/>
      <c r="D10" s="30"/>
      <c r="E10" s="30"/>
      <c r="F10" s="22"/>
      <c r="G10" s="22"/>
      <c r="H10" s="22"/>
      <c r="I10" s="22"/>
      <c r="J10" s="22"/>
      <c r="K10" s="22"/>
      <c r="L10" s="16"/>
      <c r="M10" s="16"/>
      <c r="N10" s="16"/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28714</v>
      </c>
      <c r="U10" s="16">
        <v>28714</v>
      </c>
      <c r="V10" s="16">
        <v>27530</v>
      </c>
      <c r="W10" s="16">
        <v>27690</v>
      </c>
      <c r="X10" s="16">
        <v>24098</v>
      </c>
      <c r="Y10" s="16">
        <v>18016</v>
      </c>
      <c r="Z10" s="16">
        <v>18016</v>
      </c>
      <c r="AA10" s="16">
        <v>16832</v>
      </c>
      <c r="AB10" s="16">
        <v>16832</v>
      </c>
      <c r="AC10" s="16">
        <v>8516</v>
      </c>
      <c r="AD10" s="16">
        <v>8516</v>
      </c>
      <c r="AE10" s="16">
        <v>7331</v>
      </c>
      <c r="AF10" s="16">
        <v>4937</v>
      </c>
      <c r="AG10" s="16">
        <v>4937</v>
      </c>
      <c r="AH10" s="16">
        <v>4937</v>
      </c>
      <c r="AI10" s="16">
        <v>4937</v>
      </c>
      <c r="AJ10" s="16">
        <v>3740</v>
      </c>
      <c r="AK10" s="16">
        <v>3740</v>
      </c>
    </row>
    <row r="11" spans="2:37" ht="12" customHeight="1" x14ac:dyDescent="0.25">
      <c r="B11" s="19" t="s">
        <v>250</v>
      </c>
      <c r="C11" s="20">
        <f t="shared" ref="C11:AD11" si="0">+SUM(C4:C10)</f>
        <v>52710</v>
      </c>
      <c r="D11" s="20">
        <f t="shared" si="0"/>
        <v>65788</v>
      </c>
      <c r="E11" s="20">
        <f t="shared" si="0"/>
        <v>65788</v>
      </c>
      <c r="F11" s="20">
        <f t="shared" si="0"/>
        <v>64890</v>
      </c>
      <c r="G11" s="20">
        <f t="shared" si="0"/>
        <v>64890</v>
      </c>
      <c r="H11" s="20">
        <f t="shared" si="0"/>
        <v>64890</v>
      </c>
      <c r="I11" s="20">
        <f t="shared" si="0"/>
        <v>64890</v>
      </c>
      <c r="J11" s="20">
        <f t="shared" si="0"/>
        <v>63993</v>
      </c>
      <c r="K11" s="20">
        <f t="shared" si="0"/>
        <v>63993</v>
      </c>
      <c r="L11" s="20">
        <f t="shared" si="0"/>
        <v>63993</v>
      </c>
      <c r="M11" s="20">
        <f t="shared" si="0"/>
        <v>96158</v>
      </c>
      <c r="N11" s="20">
        <f t="shared" si="0"/>
        <v>96158</v>
      </c>
      <c r="O11" s="20">
        <f t="shared" si="0"/>
        <v>96158</v>
      </c>
      <c r="P11" s="20">
        <f t="shared" si="0"/>
        <v>96158</v>
      </c>
      <c r="Q11" s="20">
        <f t="shared" si="0"/>
        <v>96158</v>
      </c>
      <c r="R11" s="20">
        <f t="shared" si="0"/>
        <v>96158</v>
      </c>
      <c r="S11" s="20">
        <f t="shared" si="0"/>
        <v>73662</v>
      </c>
      <c r="T11" s="20">
        <f t="shared" si="0"/>
        <v>94993</v>
      </c>
      <c r="U11" s="20">
        <f t="shared" si="0"/>
        <v>94993</v>
      </c>
      <c r="V11" s="20">
        <f t="shared" si="0"/>
        <v>93809</v>
      </c>
      <c r="W11" s="20">
        <f t="shared" si="0"/>
        <v>93969</v>
      </c>
      <c r="X11" s="20">
        <f t="shared" si="0"/>
        <v>90377</v>
      </c>
      <c r="Y11" s="20">
        <f t="shared" si="0"/>
        <v>84295</v>
      </c>
      <c r="Z11" s="20">
        <f t="shared" si="0"/>
        <v>64410</v>
      </c>
      <c r="AA11" s="20">
        <f t="shared" si="0"/>
        <v>63226</v>
      </c>
      <c r="AB11" s="20">
        <f t="shared" si="0"/>
        <v>63226</v>
      </c>
      <c r="AC11" s="20">
        <f t="shared" si="0"/>
        <v>54910</v>
      </c>
      <c r="AD11" s="20">
        <f t="shared" si="0"/>
        <v>54910</v>
      </c>
      <c r="AE11" s="20">
        <f t="shared" ref="AE11:AJ11" si="1">+SUM(AE4:AE10)</f>
        <v>53725</v>
      </c>
      <c r="AF11" s="20">
        <f t="shared" si="1"/>
        <v>51331</v>
      </c>
      <c r="AG11" s="20">
        <f t="shared" si="1"/>
        <v>51331</v>
      </c>
      <c r="AH11" s="20">
        <f t="shared" si="1"/>
        <v>51331</v>
      </c>
      <c r="AI11" s="20">
        <f t="shared" si="1"/>
        <v>51331</v>
      </c>
      <c r="AJ11" s="20">
        <f t="shared" si="1"/>
        <v>50134</v>
      </c>
      <c r="AK11" s="20">
        <f>+SUM(AK4:AK10)</f>
        <v>50134</v>
      </c>
    </row>
    <row r="13" spans="2:37" ht="12" customHeight="1" x14ac:dyDescent="0.25">
      <c r="B13" s="11" t="s">
        <v>205</v>
      </c>
      <c r="C13" s="16">
        <v>11465</v>
      </c>
      <c r="D13" s="16">
        <v>11465</v>
      </c>
      <c r="E13" s="30">
        <v>11465</v>
      </c>
      <c r="F13" s="16">
        <v>11465</v>
      </c>
      <c r="G13" s="16">
        <v>11465</v>
      </c>
      <c r="H13" s="22">
        <v>11465</v>
      </c>
      <c r="I13" s="22">
        <v>11465</v>
      </c>
      <c r="J13" s="22">
        <v>11465</v>
      </c>
      <c r="K13" s="22">
        <v>11465</v>
      </c>
      <c r="L13" s="16">
        <v>11465</v>
      </c>
      <c r="M13" s="16">
        <v>11465</v>
      </c>
      <c r="N13" s="16">
        <v>11465</v>
      </c>
      <c r="O13" s="16">
        <v>11465</v>
      </c>
      <c r="P13" s="16">
        <v>11465</v>
      </c>
      <c r="Q13" s="16">
        <v>11465</v>
      </c>
      <c r="R13" s="16">
        <v>11465</v>
      </c>
      <c r="S13" s="16">
        <v>11465</v>
      </c>
      <c r="T13" s="16">
        <v>11465</v>
      </c>
      <c r="U13" s="16">
        <v>11465</v>
      </c>
      <c r="V13" s="16">
        <v>11465</v>
      </c>
      <c r="W13" s="16">
        <v>11465</v>
      </c>
      <c r="X13" s="16">
        <v>11465</v>
      </c>
      <c r="Y13" s="16">
        <v>11465</v>
      </c>
      <c r="Z13" s="16">
        <v>11465</v>
      </c>
      <c r="AA13" s="16">
        <v>11465</v>
      </c>
      <c r="AB13" s="16">
        <v>11465</v>
      </c>
      <c r="AC13" s="16">
        <v>11465</v>
      </c>
      <c r="AD13" s="16">
        <v>11465</v>
      </c>
      <c r="AE13" s="16">
        <v>0</v>
      </c>
      <c r="AF13" s="16">
        <v>0</v>
      </c>
      <c r="AG13" s="16">
        <v>0</v>
      </c>
      <c r="AH13" s="16">
        <v>0</v>
      </c>
      <c r="AK13" s="16"/>
    </row>
    <row r="14" spans="2:37" ht="12" customHeight="1" x14ac:dyDescent="0.25">
      <c r="B14" s="11" t="s">
        <v>207</v>
      </c>
      <c r="C14" s="48" t="s">
        <v>4</v>
      </c>
      <c r="D14" s="49" t="s">
        <v>4</v>
      </c>
      <c r="E14" s="49" t="s">
        <v>4</v>
      </c>
      <c r="F14" s="22">
        <f>+G14</f>
        <v>7755</v>
      </c>
      <c r="G14" s="22">
        <f>+H14</f>
        <v>7755</v>
      </c>
      <c r="H14" s="22">
        <f>+I14</f>
        <v>7755</v>
      </c>
      <c r="I14" s="22">
        <f>+J14</f>
        <v>7755</v>
      </c>
      <c r="J14" s="22">
        <v>7755</v>
      </c>
      <c r="K14" s="22">
        <v>7755</v>
      </c>
      <c r="L14" s="16">
        <v>7755</v>
      </c>
      <c r="M14" s="16">
        <v>7755</v>
      </c>
      <c r="N14" s="16">
        <v>7755</v>
      </c>
      <c r="O14" s="16">
        <v>8017</v>
      </c>
      <c r="P14" s="16">
        <v>8017</v>
      </c>
      <c r="Q14" s="16">
        <v>8017</v>
      </c>
      <c r="R14" s="16">
        <v>8017</v>
      </c>
      <c r="S14" s="16">
        <v>8017</v>
      </c>
      <c r="T14" s="16">
        <v>8017</v>
      </c>
      <c r="U14" s="16">
        <v>8017</v>
      </c>
      <c r="V14" s="16">
        <v>8017</v>
      </c>
      <c r="W14" s="16">
        <v>8017</v>
      </c>
      <c r="X14" s="16">
        <v>8017</v>
      </c>
      <c r="Y14" s="16">
        <v>8017</v>
      </c>
      <c r="Z14" s="16">
        <v>8017</v>
      </c>
      <c r="AA14" s="16">
        <v>8017</v>
      </c>
      <c r="AB14" s="16">
        <v>8017</v>
      </c>
      <c r="AC14" s="16">
        <v>8017</v>
      </c>
      <c r="AD14" s="16">
        <v>8017</v>
      </c>
      <c r="AE14" s="16">
        <v>8017</v>
      </c>
      <c r="AF14" s="16">
        <v>8017</v>
      </c>
      <c r="AG14" s="16">
        <v>8017</v>
      </c>
      <c r="AH14" s="16">
        <v>8017</v>
      </c>
      <c r="AI14" s="12">
        <v>7940</v>
      </c>
      <c r="AJ14" s="16">
        <f>+AI14</f>
        <v>7940</v>
      </c>
      <c r="AK14" s="16">
        <f>+AJ14</f>
        <v>7940</v>
      </c>
    </row>
    <row r="15" spans="2:37" ht="12" customHeight="1" x14ac:dyDescent="0.25">
      <c r="B15" s="19" t="s">
        <v>251</v>
      </c>
      <c r="C15" s="20">
        <f t="shared" ref="C15:AD15" si="2">+SUM(C13:C14)</f>
        <v>11465</v>
      </c>
      <c r="D15" s="20">
        <f t="shared" si="2"/>
        <v>11465</v>
      </c>
      <c r="E15" s="20">
        <f t="shared" si="2"/>
        <v>11465</v>
      </c>
      <c r="F15" s="20">
        <f t="shared" si="2"/>
        <v>19220</v>
      </c>
      <c r="G15" s="20">
        <f t="shared" si="2"/>
        <v>19220</v>
      </c>
      <c r="H15" s="20">
        <f t="shared" si="2"/>
        <v>19220</v>
      </c>
      <c r="I15" s="20">
        <f t="shared" si="2"/>
        <v>19220</v>
      </c>
      <c r="J15" s="20">
        <f t="shared" si="2"/>
        <v>19220</v>
      </c>
      <c r="K15" s="20">
        <f t="shared" si="2"/>
        <v>19220</v>
      </c>
      <c r="L15" s="20">
        <f t="shared" si="2"/>
        <v>19220</v>
      </c>
      <c r="M15" s="20">
        <f t="shared" si="2"/>
        <v>19220</v>
      </c>
      <c r="N15" s="20">
        <f t="shared" si="2"/>
        <v>19220</v>
      </c>
      <c r="O15" s="20">
        <f t="shared" si="2"/>
        <v>19482</v>
      </c>
      <c r="P15" s="20">
        <f t="shared" si="2"/>
        <v>19482</v>
      </c>
      <c r="Q15" s="20">
        <f t="shared" si="2"/>
        <v>19482</v>
      </c>
      <c r="R15" s="20">
        <f t="shared" si="2"/>
        <v>19482</v>
      </c>
      <c r="S15" s="20">
        <f t="shared" si="2"/>
        <v>19482</v>
      </c>
      <c r="T15" s="20">
        <f t="shared" si="2"/>
        <v>19482</v>
      </c>
      <c r="U15" s="20">
        <f t="shared" si="2"/>
        <v>19482</v>
      </c>
      <c r="V15" s="20">
        <f t="shared" si="2"/>
        <v>19482</v>
      </c>
      <c r="W15" s="20">
        <f t="shared" si="2"/>
        <v>19482</v>
      </c>
      <c r="X15" s="20">
        <f t="shared" si="2"/>
        <v>19482</v>
      </c>
      <c r="Y15" s="20">
        <f t="shared" si="2"/>
        <v>19482</v>
      </c>
      <c r="Z15" s="20">
        <f t="shared" si="2"/>
        <v>19482</v>
      </c>
      <c r="AA15" s="20">
        <f t="shared" si="2"/>
        <v>19482</v>
      </c>
      <c r="AB15" s="20">
        <f t="shared" si="2"/>
        <v>19482</v>
      </c>
      <c r="AC15" s="20">
        <f t="shared" si="2"/>
        <v>19482</v>
      </c>
      <c r="AD15" s="20">
        <f t="shared" si="2"/>
        <v>19482</v>
      </c>
      <c r="AE15" s="20">
        <f t="shared" ref="AE15:AF15" si="3">+SUM(AE13:AE14)</f>
        <v>8017</v>
      </c>
      <c r="AF15" s="20">
        <f t="shared" si="3"/>
        <v>8017</v>
      </c>
      <c r="AG15" s="20">
        <f t="shared" ref="AG15:AJ15" si="4">+SUM(AG13:AG14)</f>
        <v>8017</v>
      </c>
      <c r="AH15" s="20">
        <f t="shared" si="4"/>
        <v>8017</v>
      </c>
      <c r="AI15" s="20">
        <f t="shared" si="4"/>
        <v>7940</v>
      </c>
      <c r="AJ15" s="20">
        <f t="shared" si="4"/>
        <v>7940</v>
      </c>
      <c r="AK15" s="20">
        <f>+SUM(AK13:AK14)</f>
        <v>7940</v>
      </c>
    </row>
    <row r="17" spans="2:37" ht="12" customHeight="1" x14ac:dyDescent="0.25">
      <c r="B17" s="19" t="s">
        <v>8</v>
      </c>
      <c r="C17" s="20">
        <f t="shared" ref="C17:AD17" si="5">+C15+C11</f>
        <v>64175</v>
      </c>
      <c r="D17" s="20">
        <f t="shared" si="5"/>
        <v>77253</v>
      </c>
      <c r="E17" s="20">
        <f t="shared" si="5"/>
        <v>77253</v>
      </c>
      <c r="F17" s="20">
        <f t="shared" si="5"/>
        <v>84110</v>
      </c>
      <c r="G17" s="20">
        <f t="shared" si="5"/>
        <v>84110</v>
      </c>
      <c r="H17" s="20">
        <f t="shared" si="5"/>
        <v>84110</v>
      </c>
      <c r="I17" s="20">
        <f t="shared" si="5"/>
        <v>84110</v>
      </c>
      <c r="J17" s="20">
        <f t="shared" si="5"/>
        <v>83213</v>
      </c>
      <c r="K17" s="20">
        <f t="shared" si="5"/>
        <v>83213</v>
      </c>
      <c r="L17" s="20">
        <f t="shared" si="5"/>
        <v>83213</v>
      </c>
      <c r="M17" s="20">
        <f t="shared" si="5"/>
        <v>115378</v>
      </c>
      <c r="N17" s="20">
        <f t="shared" si="5"/>
        <v>115378</v>
      </c>
      <c r="O17" s="20">
        <f t="shared" si="5"/>
        <v>115640</v>
      </c>
      <c r="P17" s="20">
        <f t="shared" si="5"/>
        <v>115640</v>
      </c>
      <c r="Q17" s="20">
        <f t="shared" si="5"/>
        <v>115640</v>
      </c>
      <c r="R17" s="20">
        <f t="shared" si="5"/>
        <v>115640</v>
      </c>
      <c r="S17" s="20">
        <f t="shared" si="5"/>
        <v>93144</v>
      </c>
      <c r="T17" s="20">
        <f t="shared" si="5"/>
        <v>114475</v>
      </c>
      <c r="U17" s="20">
        <f t="shared" si="5"/>
        <v>114475</v>
      </c>
      <c r="V17" s="20">
        <f t="shared" si="5"/>
        <v>113291</v>
      </c>
      <c r="W17" s="20">
        <f t="shared" si="5"/>
        <v>113451</v>
      </c>
      <c r="X17" s="20">
        <f t="shared" si="5"/>
        <v>109859</v>
      </c>
      <c r="Y17" s="20">
        <f t="shared" si="5"/>
        <v>103777</v>
      </c>
      <c r="Z17" s="20">
        <f t="shared" si="5"/>
        <v>83892</v>
      </c>
      <c r="AA17" s="20">
        <f t="shared" si="5"/>
        <v>82708</v>
      </c>
      <c r="AB17" s="20">
        <f t="shared" si="5"/>
        <v>82708</v>
      </c>
      <c r="AC17" s="20">
        <f t="shared" si="5"/>
        <v>74392</v>
      </c>
      <c r="AD17" s="20">
        <f t="shared" si="5"/>
        <v>74392</v>
      </c>
      <c r="AE17" s="20">
        <f t="shared" ref="AE17:AF17" si="6">+AE15+AE11</f>
        <v>61742</v>
      </c>
      <c r="AF17" s="20">
        <f t="shared" si="6"/>
        <v>59348</v>
      </c>
      <c r="AG17" s="20">
        <f t="shared" ref="AG17:AI17" si="7">+AG15+AG11</f>
        <v>59348</v>
      </c>
      <c r="AH17" s="20">
        <f t="shared" si="7"/>
        <v>59348</v>
      </c>
      <c r="AI17" s="20">
        <f t="shared" si="7"/>
        <v>59271</v>
      </c>
      <c r="AJ17" s="20">
        <f>+AJ15+AJ11</f>
        <v>58074</v>
      </c>
      <c r="AK17" s="20">
        <f>+AK15+AK11</f>
        <v>58074</v>
      </c>
    </row>
    <row r="18" spans="2:37" ht="12" customHeight="1" x14ac:dyDescent="0.25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47"/>
      <c r="AA18" s="47"/>
      <c r="AB18" s="47"/>
      <c r="AC18" s="47"/>
      <c r="AD18" s="47"/>
      <c r="AE18" s="47"/>
      <c r="AF18" s="47"/>
      <c r="AG18" s="47"/>
      <c r="AH18" s="47"/>
    </row>
    <row r="19" spans="2:37" s="31" customFormat="1" ht="12" customHeight="1" x14ac:dyDescent="0.25">
      <c r="B19" s="295" t="s">
        <v>210</v>
      </c>
      <c r="C19" s="33" t="str">
        <f t="shared" ref="C19:AI19" si="8">+C$2</f>
        <v>IQ 17</v>
      </c>
      <c r="D19" s="33" t="str">
        <f t="shared" si="8"/>
        <v>IIQ 17</v>
      </c>
      <c r="E19" s="33" t="str">
        <f t="shared" si="8"/>
        <v>IIIQ 17</v>
      </c>
      <c r="F19" s="33" t="str">
        <f t="shared" si="8"/>
        <v>IVQ 17</v>
      </c>
      <c r="G19" s="33" t="str">
        <f t="shared" si="8"/>
        <v>IQ 18</v>
      </c>
      <c r="H19" s="33" t="str">
        <f t="shared" si="8"/>
        <v>IIQ 18</v>
      </c>
      <c r="I19" s="33" t="str">
        <f t="shared" si="8"/>
        <v>IIIQ 18</v>
      </c>
      <c r="J19" s="33" t="str">
        <f t="shared" si="8"/>
        <v>IVQ 18</v>
      </c>
      <c r="K19" s="33" t="str">
        <f t="shared" si="8"/>
        <v>IQ 19</v>
      </c>
      <c r="L19" s="33" t="str">
        <f t="shared" si="8"/>
        <v>IIQ 19</v>
      </c>
      <c r="M19" s="33" t="str">
        <f t="shared" si="8"/>
        <v>IIIQ 19</v>
      </c>
      <c r="N19" s="33" t="str">
        <f t="shared" si="8"/>
        <v>IVQ 19</v>
      </c>
      <c r="O19" s="33" t="str">
        <f t="shared" si="8"/>
        <v>IQ 20</v>
      </c>
      <c r="P19" s="33" t="str">
        <f t="shared" si="8"/>
        <v>IIQ 20</v>
      </c>
      <c r="Q19" s="33" t="str">
        <f t="shared" si="8"/>
        <v>IIIQ 20</v>
      </c>
      <c r="R19" s="33" t="str">
        <f t="shared" si="8"/>
        <v>IVQ 20</v>
      </c>
      <c r="S19" s="33" t="str">
        <f t="shared" si="8"/>
        <v>IQ 21</v>
      </c>
      <c r="T19" s="33" t="str">
        <f t="shared" si="8"/>
        <v>IIQ 21</v>
      </c>
      <c r="U19" s="33" t="str">
        <f t="shared" si="8"/>
        <v>IIIQ 21</v>
      </c>
      <c r="V19" s="33" t="str">
        <f t="shared" si="8"/>
        <v>IVQ 21</v>
      </c>
      <c r="W19" s="33" t="str">
        <f t="shared" si="8"/>
        <v>IQ 22</v>
      </c>
      <c r="X19" s="33" t="str">
        <f t="shared" si="8"/>
        <v>IIQ 22</v>
      </c>
      <c r="Y19" s="33" t="str">
        <f t="shared" si="8"/>
        <v>IIIQ 22</v>
      </c>
      <c r="Z19" s="33" t="str">
        <f t="shared" si="8"/>
        <v>IVQ 22</v>
      </c>
      <c r="AA19" s="33" t="str">
        <f t="shared" si="8"/>
        <v>IQ 23</v>
      </c>
      <c r="AB19" s="33" t="str">
        <f t="shared" si="8"/>
        <v>IIQ 23</v>
      </c>
      <c r="AC19" s="33" t="str">
        <f t="shared" si="8"/>
        <v>IIIQ 23</v>
      </c>
      <c r="AD19" s="33" t="str">
        <f t="shared" si="8"/>
        <v>IVQ 23</v>
      </c>
      <c r="AE19" s="33" t="str">
        <f t="shared" si="8"/>
        <v>IQ 24</v>
      </c>
      <c r="AF19" s="33" t="str">
        <f t="shared" si="8"/>
        <v>IIQ 24</v>
      </c>
      <c r="AG19" s="33" t="str">
        <f t="shared" si="8"/>
        <v>IIIQ 24</v>
      </c>
      <c r="AH19" s="33" t="str">
        <f t="shared" si="8"/>
        <v>IVQ 24</v>
      </c>
      <c r="AI19" s="33" t="str">
        <f t="shared" si="8"/>
        <v>IQ 25</v>
      </c>
      <c r="AJ19" s="33" t="s">
        <v>357</v>
      </c>
      <c r="AK19" s="33" t="s">
        <v>364</v>
      </c>
    </row>
    <row r="20" spans="2:37" ht="12" customHeight="1" x14ac:dyDescent="0.25">
      <c r="B20" s="295"/>
      <c r="C20" s="35">
        <f t="shared" ref="C20:AI20" si="9">+C$3</f>
        <v>42614</v>
      </c>
      <c r="D20" s="35">
        <f t="shared" si="9"/>
        <v>42705</v>
      </c>
      <c r="E20" s="35">
        <f t="shared" si="9"/>
        <v>42795</v>
      </c>
      <c r="F20" s="35">
        <f t="shared" si="9"/>
        <v>42887</v>
      </c>
      <c r="G20" s="35">
        <f t="shared" si="9"/>
        <v>42979</v>
      </c>
      <c r="H20" s="35">
        <f t="shared" si="9"/>
        <v>43070</v>
      </c>
      <c r="I20" s="35">
        <f t="shared" si="9"/>
        <v>43160</v>
      </c>
      <c r="J20" s="35">
        <f t="shared" si="9"/>
        <v>43252</v>
      </c>
      <c r="K20" s="35">
        <f t="shared" si="9"/>
        <v>43344</v>
      </c>
      <c r="L20" s="35">
        <f t="shared" si="9"/>
        <v>43435</v>
      </c>
      <c r="M20" s="35">
        <f t="shared" si="9"/>
        <v>43525</v>
      </c>
      <c r="N20" s="35">
        <f t="shared" si="9"/>
        <v>43617</v>
      </c>
      <c r="O20" s="35">
        <f t="shared" si="9"/>
        <v>43709</v>
      </c>
      <c r="P20" s="35">
        <f t="shared" si="9"/>
        <v>43800</v>
      </c>
      <c r="Q20" s="35">
        <f t="shared" si="9"/>
        <v>43891</v>
      </c>
      <c r="R20" s="35">
        <f t="shared" si="9"/>
        <v>43983</v>
      </c>
      <c r="S20" s="35">
        <f t="shared" si="9"/>
        <v>44075</v>
      </c>
      <c r="T20" s="35">
        <f t="shared" si="9"/>
        <v>44166</v>
      </c>
      <c r="U20" s="35">
        <f t="shared" si="9"/>
        <v>44256</v>
      </c>
      <c r="V20" s="35">
        <f t="shared" si="9"/>
        <v>44348</v>
      </c>
      <c r="W20" s="35">
        <f t="shared" si="9"/>
        <v>44440</v>
      </c>
      <c r="X20" s="35">
        <f t="shared" si="9"/>
        <v>44440</v>
      </c>
      <c r="Y20" s="35">
        <f t="shared" si="9"/>
        <v>44621</v>
      </c>
      <c r="Z20" s="35">
        <f t="shared" si="9"/>
        <v>44742</v>
      </c>
      <c r="AA20" s="35">
        <f t="shared" si="9"/>
        <v>44834</v>
      </c>
      <c r="AB20" s="35">
        <f t="shared" si="9"/>
        <v>44926</v>
      </c>
      <c r="AC20" s="35">
        <f t="shared" si="9"/>
        <v>45016</v>
      </c>
      <c r="AD20" s="35">
        <f t="shared" si="9"/>
        <v>45107</v>
      </c>
      <c r="AE20" s="35">
        <f t="shared" si="9"/>
        <v>45199</v>
      </c>
      <c r="AF20" s="35">
        <f t="shared" si="9"/>
        <v>45291</v>
      </c>
      <c r="AG20" s="35">
        <f t="shared" si="9"/>
        <v>45382</v>
      </c>
      <c r="AH20" s="35">
        <f t="shared" si="9"/>
        <v>45473</v>
      </c>
      <c r="AI20" s="35">
        <f t="shared" si="9"/>
        <v>45565</v>
      </c>
      <c r="AJ20" s="35">
        <v>45627</v>
      </c>
      <c r="AK20" s="35">
        <v>45747</v>
      </c>
    </row>
    <row r="21" spans="2:37" ht="12" customHeight="1" x14ac:dyDescent="0.25">
      <c r="B21" s="11" t="s">
        <v>201</v>
      </c>
      <c r="C21" s="24">
        <v>1</v>
      </c>
      <c r="D21" s="24">
        <v>1</v>
      </c>
      <c r="E21" s="24">
        <v>1</v>
      </c>
      <c r="F21" s="24">
        <v>0.95199999999999996</v>
      </c>
      <c r="G21" s="24">
        <v>0.95199999999999996</v>
      </c>
      <c r="H21" s="24">
        <v>0.94</v>
      </c>
      <c r="I21" s="32">
        <v>0.94</v>
      </c>
      <c r="J21" s="25">
        <v>0.98399999999999999</v>
      </c>
      <c r="K21" s="25">
        <v>0.98399999999999999</v>
      </c>
      <c r="L21" s="25">
        <v>0.90300000000000002</v>
      </c>
      <c r="M21" s="25">
        <v>0.90300000000000002</v>
      </c>
      <c r="N21" s="25">
        <v>0.95199999999999996</v>
      </c>
      <c r="O21" s="25">
        <v>0.92600000000000005</v>
      </c>
      <c r="P21" s="25">
        <v>0.92600000000000005</v>
      </c>
      <c r="Q21" s="25">
        <v>0.86899999999999999</v>
      </c>
      <c r="R21" s="25">
        <v>0.86949000138799759</v>
      </c>
      <c r="S21" s="25">
        <v>0.86949000138799759</v>
      </c>
      <c r="T21" s="25">
        <v>0.76610630452668271</v>
      </c>
      <c r="U21" s="25">
        <v>0.76610630452668271</v>
      </c>
      <c r="V21" s="25">
        <v>0.66935281089638499</v>
      </c>
      <c r="W21" s="25">
        <v>0.60907499009291532</v>
      </c>
      <c r="X21" s="25">
        <v>0.60907499009291532</v>
      </c>
      <c r="Y21" s="25">
        <v>0.5123214964626176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</row>
    <row r="22" spans="2:37" ht="12" customHeight="1" x14ac:dyDescent="0.25">
      <c r="B22" s="11" t="s">
        <v>202</v>
      </c>
      <c r="C22" s="24">
        <v>1</v>
      </c>
      <c r="D22" s="24">
        <v>1</v>
      </c>
      <c r="E22" s="24">
        <v>1</v>
      </c>
      <c r="F22" s="24">
        <v>1</v>
      </c>
      <c r="G22" s="24">
        <v>1</v>
      </c>
      <c r="H22" s="24">
        <v>0.86</v>
      </c>
      <c r="I22" s="32">
        <v>0.86</v>
      </c>
      <c r="J22" s="25">
        <v>0.85599999999999998</v>
      </c>
      <c r="K22" s="25">
        <v>0.91600000000000004</v>
      </c>
      <c r="L22" s="25">
        <v>1</v>
      </c>
      <c r="M22" s="25">
        <v>0.97099999999999997</v>
      </c>
      <c r="N22" s="25">
        <v>0.93500000000000005</v>
      </c>
      <c r="O22" s="25">
        <v>0.93500000000000005</v>
      </c>
      <c r="P22" s="25">
        <v>0.96399999999999997</v>
      </c>
      <c r="Q22" s="25">
        <v>0.96399999999999997</v>
      </c>
      <c r="R22" s="25">
        <v>0.96414396232761523</v>
      </c>
      <c r="S22" s="25">
        <v>0.85561424895029126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</row>
    <row r="23" spans="2:37" ht="12" customHeight="1" x14ac:dyDescent="0.25">
      <c r="B23" s="11" t="s">
        <v>203</v>
      </c>
      <c r="C23" s="24">
        <v>1</v>
      </c>
      <c r="D23" s="24">
        <v>1</v>
      </c>
      <c r="E23" s="24">
        <v>1</v>
      </c>
      <c r="F23" s="24">
        <v>1</v>
      </c>
      <c r="G23" s="24">
        <v>1</v>
      </c>
      <c r="H23" s="24">
        <v>1</v>
      </c>
      <c r="I23" s="32">
        <v>1</v>
      </c>
      <c r="J23" s="25">
        <v>1</v>
      </c>
      <c r="K23" s="25">
        <v>1</v>
      </c>
      <c r="L23" s="25">
        <v>1</v>
      </c>
      <c r="M23" s="25">
        <v>1</v>
      </c>
      <c r="N23" s="25">
        <v>1</v>
      </c>
      <c r="O23" s="25">
        <v>1</v>
      </c>
      <c r="P23" s="25">
        <v>1</v>
      </c>
      <c r="Q23" s="25">
        <v>1</v>
      </c>
      <c r="R23" s="25">
        <v>1</v>
      </c>
      <c r="S23" s="25">
        <v>1</v>
      </c>
      <c r="T23" s="25">
        <v>1</v>
      </c>
      <c r="U23" s="25">
        <v>1</v>
      </c>
      <c r="V23" s="25">
        <v>1</v>
      </c>
      <c r="W23" s="25">
        <v>1</v>
      </c>
      <c r="X23" s="25">
        <v>1</v>
      </c>
      <c r="Y23" s="25">
        <v>1</v>
      </c>
      <c r="Z23" s="25">
        <v>1</v>
      </c>
      <c r="AA23" s="25">
        <v>1</v>
      </c>
      <c r="AB23" s="25">
        <v>1</v>
      </c>
      <c r="AC23" s="25">
        <v>1</v>
      </c>
      <c r="AD23" s="25">
        <v>1</v>
      </c>
      <c r="AE23" s="25">
        <v>1</v>
      </c>
      <c r="AF23" s="25">
        <v>1</v>
      </c>
      <c r="AG23" s="25">
        <v>1</v>
      </c>
      <c r="AH23" s="25">
        <v>1</v>
      </c>
      <c r="AI23" s="25">
        <v>1</v>
      </c>
      <c r="AJ23" s="25">
        <v>1</v>
      </c>
      <c r="AK23" s="25">
        <v>1</v>
      </c>
    </row>
    <row r="24" spans="2:37" ht="12" customHeight="1" x14ac:dyDescent="0.25">
      <c r="B24" s="11" t="s">
        <v>204</v>
      </c>
      <c r="C24" s="24">
        <v>1</v>
      </c>
      <c r="D24" s="24">
        <v>1</v>
      </c>
      <c r="E24" s="24">
        <v>1</v>
      </c>
      <c r="F24" s="24">
        <v>1</v>
      </c>
      <c r="G24" s="24">
        <v>1</v>
      </c>
      <c r="H24" s="24">
        <v>1</v>
      </c>
      <c r="I24" s="32">
        <v>1</v>
      </c>
      <c r="J24" s="25">
        <v>1</v>
      </c>
      <c r="K24" s="25">
        <v>1</v>
      </c>
      <c r="L24" s="25">
        <v>1</v>
      </c>
      <c r="M24" s="25">
        <v>1</v>
      </c>
      <c r="N24" s="25">
        <v>1</v>
      </c>
      <c r="O24" s="25">
        <v>1</v>
      </c>
      <c r="P24" s="25">
        <v>1</v>
      </c>
      <c r="Q24" s="25">
        <v>0.92500000000000004</v>
      </c>
      <c r="R24" s="25">
        <v>0.92460370321033702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</row>
    <row r="25" spans="2:37" ht="12" customHeight="1" x14ac:dyDescent="0.25">
      <c r="B25" s="11" t="s">
        <v>206</v>
      </c>
      <c r="C25" s="24">
        <v>1</v>
      </c>
      <c r="D25" s="24">
        <v>1</v>
      </c>
      <c r="E25" s="24">
        <v>1</v>
      </c>
      <c r="F25" s="24">
        <v>1</v>
      </c>
      <c r="G25" s="24">
        <v>1</v>
      </c>
      <c r="H25" s="24">
        <v>1</v>
      </c>
      <c r="I25" s="32">
        <v>1</v>
      </c>
      <c r="J25" s="25">
        <v>1</v>
      </c>
      <c r="K25" s="25">
        <v>1</v>
      </c>
      <c r="L25" s="25">
        <v>0.78100000000000003</v>
      </c>
      <c r="M25" s="25">
        <v>0.92300000000000004</v>
      </c>
      <c r="N25" s="25">
        <v>1</v>
      </c>
      <c r="O25" s="25">
        <v>1</v>
      </c>
      <c r="P25" s="25">
        <v>1</v>
      </c>
      <c r="Q25" s="25">
        <v>0.92600000000000005</v>
      </c>
      <c r="R25" s="25">
        <v>0.84866359299430416</v>
      </c>
      <c r="S25" s="25">
        <v>0.84866359299430416</v>
      </c>
      <c r="T25" s="25">
        <v>0.77121363208977989</v>
      </c>
      <c r="U25" s="25">
        <v>0.84866359299430416</v>
      </c>
      <c r="V25" s="25">
        <v>0.84866359299430416</v>
      </c>
      <c r="W25" s="25">
        <v>0.84866359299430416</v>
      </c>
      <c r="X25" s="25">
        <v>0.84866359299430416</v>
      </c>
      <c r="Y25" s="25">
        <v>0.92611355389882855</v>
      </c>
      <c r="Z25" s="25">
        <v>0.92611355389882855</v>
      </c>
      <c r="AA25" s="25">
        <v>0.78512343762648196</v>
      </c>
      <c r="AB25" s="25">
        <v>0.78512343762648196</v>
      </c>
      <c r="AC25" s="25">
        <v>0.51602558685466882</v>
      </c>
      <c r="AD25" s="25">
        <v>0.51602558685466882</v>
      </c>
      <c r="AE25" s="25">
        <v>0.57562861877774818</v>
      </c>
      <c r="AF25" s="25">
        <v>0.79400000000000004</v>
      </c>
      <c r="AG25" s="25">
        <v>0.79406869595461893</v>
      </c>
      <c r="AH25" s="25">
        <v>0.79406869595461893</v>
      </c>
      <c r="AI25" s="25">
        <v>0.92600000000000005</v>
      </c>
      <c r="AJ25" s="284">
        <v>1</v>
      </c>
      <c r="AK25" s="25">
        <v>1</v>
      </c>
    </row>
    <row r="26" spans="2:37" ht="12" customHeight="1" x14ac:dyDescent="0.25">
      <c r="B26" s="11" t="s">
        <v>208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25">
        <v>0.97499999999999998</v>
      </c>
      <c r="N26" s="25">
        <v>0.97499999999999998</v>
      </c>
      <c r="O26" s="25">
        <v>0.97499999999999998</v>
      </c>
      <c r="P26" s="25">
        <v>0.97499999999999998</v>
      </c>
      <c r="Q26" s="25">
        <v>0.97499999999999998</v>
      </c>
      <c r="R26" s="25">
        <v>0.97466820004351473</v>
      </c>
      <c r="S26" s="25">
        <v>0.97466820004351473</v>
      </c>
      <c r="T26" s="25">
        <v>0.84720106921953187</v>
      </c>
      <c r="U26" s="25">
        <v>0.84720106921953187</v>
      </c>
      <c r="V26" s="25">
        <v>0.84720106921953187</v>
      </c>
      <c r="W26" s="25">
        <v>0.8112703198334007</v>
      </c>
      <c r="X26" s="25">
        <v>0.89833089857955428</v>
      </c>
      <c r="Y26" s="25">
        <v>0.89833089857955428</v>
      </c>
      <c r="Z26" s="25">
        <v>0.92167867848714846</v>
      </c>
      <c r="AA26" s="25">
        <v>0.90467161905945981</v>
      </c>
      <c r="AB26" s="25">
        <v>0.93886595369900883</v>
      </c>
      <c r="AC26" s="25">
        <v>0.94623411862454432</v>
      </c>
      <c r="AD26" s="25">
        <v>0.94623411862454432</v>
      </c>
      <c r="AE26" s="25">
        <v>0.95664066142417559</v>
      </c>
      <c r="AF26" s="25">
        <v>0.95699999999999996</v>
      </c>
      <c r="AG26" s="25">
        <v>0.95664066142417559</v>
      </c>
      <c r="AH26" s="25">
        <v>1</v>
      </c>
      <c r="AI26" s="25">
        <v>0.99299999999999999</v>
      </c>
      <c r="AJ26" s="284">
        <v>1</v>
      </c>
      <c r="AK26" s="25">
        <v>1</v>
      </c>
    </row>
    <row r="27" spans="2:37" ht="12" customHeight="1" x14ac:dyDescent="0.25">
      <c r="B27" s="11" t="s">
        <v>209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25">
        <v>0.74578443954176377</v>
      </c>
      <c r="U27" s="25">
        <v>0.76889266553947577</v>
      </c>
      <c r="V27" s="25">
        <v>0.80197115300790989</v>
      </c>
      <c r="W27" s="25">
        <v>0.84589010300067413</v>
      </c>
      <c r="X27" s="25">
        <v>0.65492064401036254</v>
      </c>
      <c r="Y27" s="25">
        <v>0.57575158787734815</v>
      </c>
      <c r="Z27" s="25">
        <v>0.67130064680712187</v>
      </c>
      <c r="AA27" s="25">
        <v>0.64817048246885656</v>
      </c>
      <c r="AB27" s="25">
        <v>0.64817048246885656</v>
      </c>
      <c r="AC27" s="25">
        <v>1</v>
      </c>
      <c r="AD27" s="25">
        <v>1</v>
      </c>
      <c r="AE27" s="25">
        <v>1</v>
      </c>
      <c r="AF27" s="25">
        <v>1</v>
      </c>
      <c r="AG27" s="25">
        <v>1</v>
      </c>
      <c r="AH27" s="25">
        <v>1</v>
      </c>
      <c r="AI27" s="25">
        <v>1</v>
      </c>
      <c r="AJ27" s="284">
        <v>1</v>
      </c>
      <c r="AK27" s="25">
        <v>1</v>
      </c>
    </row>
    <row r="28" spans="2:37" ht="12" customHeight="1" x14ac:dyDescent="0.25">
      <c r="B28" s="19" t="s">
        <v>250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0.97199999999999998</v>
      </c>
      <c r="O28" s="29">
        <v>0.96599999999999997</v>
      </c>
      <c r="P28" s="29">
        <v>0.97099999999999997</v>
      </c>
      <c r="Q28" s="29">
        <v>0.93899999999999995</v>
      </c>
      <c r="R28" s="29">
        <v>0.93</v>
      </c>
      <c r="S28" s="29">
        <v>0.91600000000000004</v>
      </c>
      <c r="T28" s="29">
        <v>0.79500000000000004</v>
      </c>
      <c r="U28" s="29">
        <v>0.81200000000000006</v>
      </c>
      <c r="V28" s="29">
        <v>0.80100000000000005</v>
      </c>
      <c r="W28" s="29">
        <v>0.78900000000000003</v>
      </c>
      <c r="X28" s="29">
        <v>0.76700000000000002</v>
      </c>
      <c r="Y28" s="29">
        <v>0.746</v>
      </c>
      <c r="Z28" s="29">
        <v>0.85499999999999998</v>
      </c>
      <c r="AA28" s="29">
        <v>0.82</v>
      </c>
      <c r="AB28" s="29">
        <v>0.83699999999999997</v>
      </c>
      <c r="AC28" s="29">
        <v>0.86940193586791947</v>
      </c>
      <c r="AD28" s="29">
        <v>0.86940193586791947</v>
      </c>
      <c r="AE28" s="29">
        <v>0.88522419730107027</v>
      </c>
      <c r="AF28" s="29">
        <v>0.92800000000000005</v>
      </c>
      <c r="AG28" s="29">
        <v>0.92771755859032545</v>
      </c>
      <c r="AH28" s="29">
        <v>0.95489411856383077</v>
      </c>
      <c r="AI28" s="29">
        <v>0.97899999999999998</v>
      </c>
      <c r="AJ28" s="285">
        <v>1</v>
      </c>
      <c r="AK28" s="29">
        <v>1</v>
      </c>
    </row>
    <row r="29" spans="2:37" ht="12" customHeight="1" x14ac:dyDescent="0.25">
      <c r="C29" s="24"/>
      <c r="D29" s="24"/>
      <c r="E29" s="24"/>
      <c r="F29" s="24"/>
      <c r="G29" s="24"/>
      <c r="H29" s="24"/>
      <c r="I29" s="32"/>
      <c r="J29" s="25"/>
      <c r="K29" s="25"/>
      <c r="L29" s="25"/>
      <c r="M29" s="25"/>
      <c r="N29" s="25"/>
      <c r="O29" s="25"/>
      <c r="P29" s="25"/>
      <c r="Q29" s="25"/>
      <c r="R29" s="25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25"/>
      <c r="AD29" s="25"/>
      <c r="AE29" s="25"/>
      <c r="AF29" s="25"/>
      <c r="AG29" s="25"/>
      <c r="AH29" s="25"/>
      <c r="AJ29" s="286"/>
      <c r="AK29" s="25"/>
    </row>
    <row r="30" spans="2:37" ht="12" customHeight="1" x14ac:dyDescent="0.25">
      <c r="B30" s="11" t="s">
        <v>205</v>
      </c>
      <c r="C30" s="24">
        <v>1</v>
      </c>
      <c r="D30" s="24">
        <v>1</v>
      </c>
      <c r="E30" s="24">
        <v>1</v>
      </c>
      <c r="F30" s="24">
        <v>0.86299999999999999</v>
      </c>
      <c r="G30" s="24">
        <v>0.86299999999999999</v>
      </c>
      <c r="H30" s="24">
        <v>0.86</v>
      </c>
      <c r="I30" s="32">
        <v>0.86</v>
      </c>
      <c r="J30" s="25">
        <v>0.86199999999999999</v>
      </c>
      <c r="K30" s="25">
        <v>0.86199999999999999</v>
      </c>
      <c r="L30" s="25">
        <v>0.86199999999999999</v>
      </c>
      <c r="M30" s="25">
        <v>0.86199999999999999</v>
      </c>
      <c r="N30" s="25">
        <v>0.44600000000000001</v>
      </c>
      <c r="O30" s="25">
        <v>0.312</v>
      </c>
      <c r="P30" s="25">
        <v>0.312</v>
      </c>
      <c r="Q30" s="25">
        <v>0.312</v>
      </c>
      <c r="R30" s="25">
        <v>0.31193670414631103</v>
      </c>
      <c r="S30" s="25">
        <v>0.31193670414631103</v>
      </c>
      <c r="T30" s="25">
        <v>0.31193670414631103</v>
      </c>
      <c r="U30" s="25">
        <v>0.31193670414631103</v>
      </c>
      <c r="V30" s="25">
        <v>0.17267326594498508</v>
      </c>
      <c r="W30" s="25">
        <v>0.17267326594498508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25"/>
    </row>
    <row r="31" spans="2:37" ht="12" customHeight="1" x14ac:dyDescent="0.25">
      <c r="B31" s="11" t="s">
        <v>207</v>
      </c>
      <c r="C31" s="50" t="s">
        <v>4</v>
      </c>
      <c r="D31" s="50" t="s">
        <v>4</v>
      </c>
      <c r="E31" s="50" t="s">
        <v>4</v>
      </c>
      <c r="F31" s="50" t="s">
        <v>4</v>
      </c>
      <c r="G31" s="50" t="s">
        <v>4</v>
      </c>
      <c r="H31" s="24">
        <v>0.24</v>
      </c>
      <c r="I31" s="32">
        <v>0.68</v>
      </c>
      <c r="J31" s="25">
        <v>0.69799999999999995</v>
      </c>
      <c r="K31" s="25">
        <v>0.69799999999999995</v>
      </c>
      <c r="L31" s="25">
        <v>0.69799999999999995</v>
      </c>
      <c r="M31" s="25">
        <v>0.69799999999999995</v>
      </c>
      <c r="N31" s="25">
        <v>0.45700000000000002</v>
      </c>
      <c r="O31" s="25">
        <v>0.67600000000000005</v>
      </c>
      <c r="P31" s="25">
        <v>0.70799999999999996</v>
      </c>
      <c r="Q31" s="25">
        <v>0.84599999999999997</v>
      </c>
      <c r="R31" s="25">
        <v>0.82685919640952643</v>
      </c>
      <c r="S31" s="25">
        <v>0.85799999999999998</v>
      </c>
      <c r="T31" s="25">
        <v>0.93125036641939329</v>
      </c>
      <c r="U31" s="25">
        <v>0.82708974698007665</v>
      </c>
      <c r="V31" s="25">
        <v>0.93125028066201299</v>
      </c>
      <c r="W31" s="25">
        <v>0.75088252610780404</v>
      </c>
      <c r="X31" s="25">
        <v>0.75088252610780404</v>
      </c>
      <c r="Y31" s="25">
        <v>0.75088252610780404</v>
      </c>
      <c r="Z31" s="25">
        <v>0.81443064280332689</v>
      </c>
      <c r="AA31" s="25">
        <v>0.60587880889536416</v>
      </c>
      <c r="AB31" s="25">
        <v>0.47640006685992836</v>
      </c>
      <c r="AC31" s="25">
        <v>0.39172456425051838</v>
      </c>
      <c r="AD31" s="25">
        <v>0.41897898598358746</v>
      </c>
      <c r="AE31" s="25">
        <v>0.46376650704812128</v>
      </c>
      <c r="AF31" s="25">
        <v>0.33800000000000002</v>
      </c>
      <c r="AG31" s="25">
        <v>0.4673838067214417</v>
      </c>
      <c r="AH31" s="25">
        <v>0.50577914269605173</v>
      </c>
      <c r="AI31" s="214">
        <v>0.56100000000000005</v>
      </c>
      <c r="AJ31" s="284">
        <v>0.5865692172705067</v>
      </c>
      <c r="AK31" s="25">
        <v>0.6915090140005874</v>
      </c>
    </row>
    <row r="32" spans="2:37" ht="12" customHeight="1" x14ac:dyDescent="0.25">
      <c r="B32" s="19" t="s">
        <v>251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9">
        <v>0.45</v>
      </c>
      <c r="O32" s="29">
        <v>0.46200000000000002</v>
      </c>
      <c r="P32" s="29">
        <v>0.47499999999999998</v>
      </c>
      <c r="Q32" s="29">
        <v>0.53200000000000003</v>
      </c>
      <c r="R32" s="29">
        <v>0.52400000000000002</v>
      </c>
      <c r="S32" s="29">
        <v>0.53600000000000003</v>
      </c>
      <c r="T32" s="29">
        <v>0.56699999999999995</v>
      </c>
      <c r="U32" s="29">
        <v>0.52400000000000002</v>
      </c>
      <c r="V32" s="29">
        <v>0.48499999999999999</v>
      </c>
      <c r="W32" s="29">
        <v>0.41099999999999998</v>
      </c>
      <c r="X32" s="29">
        <v>0.309</v>
      </c>
      <c r="Y32" s="29">
        <v>0.309</v>
      </c>
      <c r="Z32" s="29">
        <v>0.33500000000000002</v>
      </c>
      <c r="AA32" s="29">
        <v>0.249</v>
      </c>
      <c r="AB32" s="29">
        <v>0.19600000000000001</v>
      </c>
      <c r="AC32" s="29">
        <v>0.16119816997167818</v>
      </c>
      <c r="AD32" s="29">
        <v>0.17241360884876986</v>
      </c>
      <c r="AE32" s="29">
        <v>0.46376650704812128</v>
      </c>
      <c r="AF32" s="29">
        <v>0.33800000000000002</v>
      </c>
      <c r="AG32" s="29">
        <v>0.4673838067214417</v>
      </c>
      <c r="AH32" s="29">
        <f>+AH31</f>
        <v>0.50577914269605173</v>
      </c>
      <c r="AI32" s="29">
        <f>+AI31</f>
        <v>0.56100000000000005</v>
      </c>
      <c r="AJ32" s="285">
        <f>+AJ31</f>
        <v>0.5865692172705067</v>
      </c>
      <c r="AK32" s="29">
        <v>0.6915090140005874</v>
      </c>
    </row>
    <row r="33" spans="2:37" ht="12" customHeight="1" x14ac:dyDescent="0.25">
      <c r="AJ33" s="286"/>
    </row>
    <row r="34" spans="2:37" ht="12" customHeight="1" x14ac:dyDescent="0.25">
      <c r="B34" s="19" t="s">
        <v>8</v>
      </c>
      <c r="C34" s="29">
        <v>1</v>
      </c>
      <c r="D34" s="29">
        <v>1</v>
      </c>
      <c r="E34" s="29">
        <v>1</v>
      </c>
      <c r="F34" s="29">
        <v>0.96699999999999997</v>
      </c>
      <c r="G34" s="29">
        <v>0.96699999999999997</v>
      </c>
      <c r="H34" s="29">
        <v>0.93600000000000005</v>
      </c>
      <c r="I34" s="29">
        <v>0.91</v>
      </c>
      <c r="J34" s="29">
        <v>0.92300000000000004</v>
      </c>
      <c r="K34" s="29">
        <v>0.93400000000000005</v>
      </c>
      <c r="L34" s="29">
        <v>0.9</v>
      </c>
      <c r="M34" s="29">
        <v>0.93</v>
      </c>
      <c r="N34" s="29">
        <v>0.88300000000000001</v>
      </c>
      <c r="O34" s="29">
        <v>0.88100000000000001</v>
      </c>
      <c r="P34" s="29">
        <v>0.88700000000000001</v>
      </c>
      <c r="Q34" s="29">
        <v>0.87</v>
      </c>
      <c r="R34" s="29">
        <v>0.8611794657156594</v>
      </c>
      <c r="S34" s="29">
        <v>0.83672592974319338</v>
      </c>
      <c r="T34" s="29">
        <v>0.75646796243721337</v>
      </c>
      <c r="U34" s="29">
        <v>0.76256536361651017</v>
      </c>
      <c r="V34" s="29">
        <v>0.74683487655683156</v>
      </c>
      <c r="W34" s="29">
        <v>0.72374389845618803</v>
      </c>
      <c r="X34" s="29">
        <v>0.68573962988922166</v>
      </c>
      <c r="Y34" s="29">
        <v>0.66365061622517507</v>
      </c>
      <c r="Z34" s="29">
        <v>0.73323145997087036</v>
      </c>
      <c r="AA34" s="29">
        <v>0.68527433863713305</v>
      </c>
      <c r="AB34" s="29">
        <v>0.68602558795229251</v>
      </c>
      <c r="AC34" s="29">
        <v>0.68393519953469195</v>
      </c>
      <c r="AD34" s="29">
        <v>0.68687233563202221</v>
      </c>
      <c r="AE34" s="29">
        <v>0.83049909437703939</v>
      </c>
      <c r="AF34" s="29">
        <v>0.84799999999999998</v>
      </c>
      <c r="AG34" s="29">
        <v>0.86553336311247397</v>
      </c>
      <c r="AH34" s="29">
        <v>0.89422717891964199</v>
      </c>
      <c r="AI34" s="29">
        <v>0.92300000000000004</v>
      </c>
      <c r="AJ34" s="285">
        <v>0.94347182996265588</v>
      </c>
      <c r="AK34" s="29">
        <v>0.96377633535449425</v>
      </c>
    </row>
    <row r="35" spans="2:37" ht="12" customHeight="1" x14ac:dyDescent="0.25">
      <c r="AJ35" s="286"/>
    </row>
    <row r="36" spans="2:37" ht="12" customHeight="1" x14ac:dyDescent="0.25">
      <c r="AJ36" s="286"/>
    </row>
    <row r="37" spans="2:37" ht="12" customHeight="1" x14ac:dyDescent="0.25">
      <c r="AJ37" s="286"/>
    </row>
    <row r="38" spans="2:37" ht="12" customHeight="1" x14ac:dyDescent="0.25">
      <c r="AJ38" s="286"/>
    </row>
    <row r="39" spans="2:37" ht="12" customHeight="1" x14ac:dyDescent="0.25">
      <c r="AJ39" s="286"/>
    </row>
    <row r="40" spans="2:37" ht="12" customHeight="1" x14ac:dyDescent="0.25">
      <c r="AJ40" s="286"/>
    </row>
    <row r="47" spans="2:37" ht="12" customHeight="1" x14ac:dyDescent="0.25">
      <c r="AK47" s="16"/>
    </row>
    <row r="48" spans="2:37" ht="12" customHeight="1" x14ac:dyDescent="0.25">
      <c r="AK48" s="16"/>
    </row>
    <row r="49" spans="37:37" ht="12" customHeight="1" x14ac:dyDescent="0.25">
      <c r="AK49" s="16"/>
    </row>
    <row r="50" spans="37:37" ht="12" customHeight="1" x14ac:dyDescent="0.25">
      <c r="AK50" s="16"/>
    </row>
    <row r="51" spans="37:37" ht="12" customHeight="1" x14ac:dyDescent="0.25">
      <c r="AK51" s="16"/>
    </row>
    <row r="52" spans="37:37" ht="12" customHeight="1" x14ac:dyDescent="0.25">
      <c r="AK52" s="16"/>
    </row>
    <row r="53" spans="37:37" ht="12" customHeight="1" x14ac:dyDescent="0.25">
      <c r="AK53" s="16"/>
    </row>
    <row r="54" spans="37:37" ht="12" customHeight="1" x14ac:dyDescent="0.25">
      <c r="AK54" s="16"/>
    </row>
    <row r="55" spans="37:37" ht="12" customHeight="1" x14ac:dyDescent="0.25">
      <c r="AK55" s="16"/>
    </row>
    <row r="56" spans="37:37" ht="12" customHeight="1" x14ac:dyDescent="0.25">
      <c r="AK56" s="16"/>
    </row>
    <row r="57" spans="37:37" ht="12" customHeight="1" x14ac:dyDescent="0.25">
      <c r="AK57" s="16"/>
    </row>
    <row r="58" spans="37:37" ht="12" customHeight="1" x14ac:dyDescent="0.25">
      <c r="AK58" s="16"/>
    </row>
    <row r="59" spans="37:37" ht="12" customHeight="1" x14ac:dyDescent="0.25">
      <c r="AK59" s="16"/>
    </row>
    <row r="60" spans="37:37" ht="12" customHeight="1" x14ac:dyDescent="0.25">
      <c r="AK60" s="16"/>
    </row>
    <row r="61" spans="37:37" ht="12" customHeight="1" x14ac:dyDescent="0.25">
      <c r="AK61" s="16"/>
    </row>
    <row r="63" spans="37:37" ht="12" customHeight="1" x14ac:dyDescent="0.25">
      <c r="AK63" s="22"/>
    </row>
  </sheetData>
  <dataConsolidate/>
  <mergeCells count="2">
    <mergeCell ref="B2:B3"/>
    <mergeCell ref="B19:B20"/>
  </mergeCells>
  <phoneticPr fontId="15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AK63"/>
  <sheetViews>
    <sheetView showGridLines="0" topLeftCell="A24" zoomScaleNormal="100" workbookViewId="0"/>
  </sheetViews>
  <sheetFormatPr baseColWidth="10" defaultRowHeight="14.5" x14ac:dyDescent="0.35"/>
  <cols>
    <col min="1" max="1" width="3.7265625" customWidth="1"/>
    <col min="2" max="2" width="78.90625" bestFit="1" customWidth="1"/>
  </cols>
  <sheetData>
    <row r="2" spans="2:37" x14ac:dyDescent="0.35">
      <c r="B2" s="297" t="s">
        <v>304</v>
      </c>
      <c r="C2" s="297"/>
      <c r="D2" s="297"/>
    </row>
    <row r="3" spans="2:37" x14ac:dyDescent="0.35">
      <c r="B3" s="297" t="s">
        <v>365</v>
      </c>
      <c r="C3" s="297"/>
      <c r="D3" s="297"/>
      <c r="AK3" s="279"/>
    </row>
    <row r="4" spans="2:37" x14ac:dyDescent="0.35">
      <c r="AK4" s="281"/>
    </row>
    <row r="5" spans="2:37" x14ac:dyDescent="0.35">
      <c r="B5" s="60" t="s">
        <v>69</v>
      </c>
      <c r="C5" s="57" t="s">
        <v>366</v>
      </c>
      <c r="D5" s="57" t="s">
        <v>297</v>
      </c>
      <c r="AK5" s="281"/>
    </row>
    <row r="6" spans="2:37" x14ac:dyDescent="0.35">
      <c r="B6" s="61" t="s">
        <v>11</v>
      </c>
      <c r="C6" s="215"/>
      <c r="D6" s="215"/>
      <c r="AK6" s="281"/>
    </row>
    <row r="7" spans="2:37" x14ac:dyDescent="0.35">
      <c r="B7" s="61" t="s">
        <v>12</v>
      </c>
      <c r="C7" s="215"/>
      <c r="D7" s="215"/>
      <c r="AK7" s="281"/>
    </row>
    <row r="8" spans="2:37" x14ac:dyDescent="0.35">
      <c r="B8" s="62" t="s">
        <v>13</v>
      </c>
      <c r="C8" s="63">
        <v>2147041</v>
      </c>
      <c r="D8" s="63">
        <v>2239343</v>
      </c>
      <c r="AK8" s="281"/>
    </row>
    <row r="9" spans="2:37" x14ac:dyDescent="0.35">
      <c r="B9" s="62" t="s">
        <v>14</v>
      </c>
      <c r="C9" s="63">
        <v>50388</v>
      </c>
      <c r="D9" s="63">
        <v>48078</v>
      </c>
      <c r="AK9" s="281"/>
    </row>
    <row r="10" spans="2:37" x14ac:dyDescent="0.35">
      <c r="B10" s="62" t="s">
        <v>15</v>
      </c>
      <c r="C10" s="63">
        <v>51042</v>
      </c>
      <c r="D10" s="63">
        <v>25688</v>
      </c>
      <c r="AK10" s="281"/>
    </row>
    <row r="11" spans="2:37" x14ac:dyDescent="0.35">
      <c r="B11" s="62" t="s">
        <v>16</v>
      </c>
      <c r="C11" s="63">
        <v>17326</v>
      </c>
      <c r="D11" s="63">
        <v>84945</v>
      </c>
      <c r="AK11" s="281"/>
    </row>
    <row r="12" spans="2:37" x14ac:dyDescent="0.35">
      <c r="B12" s="62" t="s">
        <v>138</v>
      </c>
      <c r="C12" s="63">
        <v>11586</v>
      </c>
      <c r="D12" s="63">
        <v>14042</v>
      </c>
      <c r="AK12" s="281"/>
    </row>
    <row r="13" spans="2:37" x14ac:dyDescent="0.35">
      <c r="B13" s="62" t="s">
        <v>17</v>
      </c>
      <c r="C13" s="63">
        <v>173610</v>
      </c>
      <c r="D13" s="63">
        <v>170141</v>
      </c>
      <c r="AK13" s="281"/>
    </row>
    <row r="14" spans="2:37" x14ac:dyDescent="0.35">
      <c r="B14" s="62" t="s">
        <v>18</v>
      </c>
      <c r="C14" s="63">
        <v>6822</v>
      </c>
      <c r="D14" s="63">
        <v>8016</v>
      </c>
      <c r="AK14" s="281"/>
    </row>
    <row r="15" spans="2:37" x14ac:dyDescent="0.35">
      <c r="B15" s="62" t="s">
        <v>235</v>
      </c>
      <c r="C15" s="63">
        <v>24</v>
      </c>
      <c r="D15" s="63">
        <v>14</v>
      </c>
      <c r="AK15" s="281"/>
    </row>
    <row r="16" spans="2:37" x14ac:dyDescent="0.35">
      <c r="B16" s="62" t="s">
        <v>19</v>
      </c>
      <c r="C16" s="63">
        <v>36184</v>
      </c>
      <c r="D16" s="63">
        <v>44973</v>
      </c>
      <c r="AK16" s="281"/>
    </row>
    <row r="17" spans="2:37" x14ac:dyDescent="0.35">
      <c r="B17" s="62" t="s">
        <v>20</v>
      </c>
      <c r="C17" s="63">
        <v>8040</v>
      </c>
      <c r="D17" s="63">
        <v>13404</v>
      </c>
      <c r="AK17" s="281"/>
    </row>
    <row r="18" spans="2:37" ht="15" thickBot="1" x14ac:dyDescent="0.4">
      <c r="B18" s="65" t="s">
        <v>21</v>
      </c>
      <c r="C18" s="63" t="s">
        <v>10</v>
      </c>
      <c r="D18" s="63">
        <v>74</v>
      </c>
      <c r="AK18" s="281"/>
    </row>
    <row r="19" spans="2:37" ht="15" thickBot="1" x14ac:dyDescent="0.4">
      <c r="B19" s="66" t="s">
        <v>22</v>
      </c>
      <c r="C19" s="67">
        <f>SUM(C8:C18)</f>
        <v>2502063</v>
      </c>
      <c r="D19" s="67">
        <f>SUM(D8:D18)</f>
        <v>2648718</v>
      </c>
      <c r="AK19" s="281"/>
    </row>
    <row r="20" spans="2:37" x14ac:dyDescent="0.35">
      <c r="B20" s="61" t="s">
        <v>23</v>
      </c>
      <c r="C20" s="215"/>
      <c r="D20" s="215"/>
    </row>
    <row r="21" spans="2:37" x14ac:dyDescent="0.35">
      <c r="B21" s="62" t="s">
        <v>15</v>
      </c>
      <c r="C21" s="290">
        <v>27156</v>
      </c>
      <c r="D21" s="290">
        <v>541</v>
      </c>
    </row>
    <row r="22" spans="2:37" x14ac:dyDescent="0.35">
      <c r="B22" s="62" t="s">
        <v>24</v>
      </c>
      <c r="C22" s="290">
        <v>1210</v>
      </c>
      <c r="D22" s="290">
        <v>1420</v>
      </c>
    </row>
    <row r="23" spans="2:37" x14ac:dyDescent="0.35">
      <c r="B23" s="62" t="s">
        <v>235</v>
      </c>
      <c r="C23" s="290">
        <v>274</v>
      </c>
      <c r="D23" s="290">
        <v>1415</v>
      </c>
    </row>
    <row r="24" spans="2:37" x14ac:dyDescent="0.35">
      <c r="B24" s="62" t="s">
        <v>19</v>
      </c>
      <c r="C24" s="290">
        <v>87669</v>
      </c>
      <c r="D24" s="290">
        <v>100210</v>
      </c>
      <c r="AK24" s="279"/>
    </row>
    <row r="25" spans="2:37" x14ac:dyDescent="0.35">
      <c r="B25" s="62" t="s">
        <v>20</v>
      </c>
      <c r="C25" s="290">
        <v>151457</v>
      </c>
      <c r="D25" s="290">
        <v>158687</v>
      </c>
      <c r="AJ25" s="282"/>
      <c r="AK25" s="25"/>
    </row>
    <row r="26" spans="2:37" x14ac:dyDescent="0.35">
      <c r="B26" s="62" t="s">
        <v>21</v>
      </c>
      <c r="C26" s="290">
        <v>997</v>
      </c>
      <c r="D26" s="290" t="s">
        <v>10</v>
      </c>
      <c r="AJ26" s="282"/>
      <c r="AK26" s="25"/>
    </row>
    <row r="27" spans="2:37" ht="15" thickBot="1" x14ac:dyDescent="0.4">
      <c r="B27" s="65" t="s">
        <v>25</v>
      </c>
      <c r="C27" s="290">
        <v>287954</v>
      </c>
      <c r="D27" s="290">
        <v>37214</v>
      </c>
      <c r="AJ27" s="282"/>
      <c r="AK27" s="25"/>
    </row>
    <row r="28" spans="2:37" ht="15" thickBot="1" x14ac:dyDescent="0.4">
      <c r="B28" s="66" t="s">
        <v>26</v>
      </c>
      <c r="C28" s="67">
        <f>SUM(C21:C27)</f>
        <v>556717</v>
      </c>
      <c r="D28" s="67">
        <f>SUM(D21:D27)</f>
        <v>299487</v>
      </c>
      <c r="AJ28" s="282"/>
      <c r="AK28" s="25"/>
    </row>
    <row r="29" spans="2:37" ht="15" thickBot="1" x14ac:dyDescent="0.4">
      <c r="B29" s="69" t="s">
        <v>27</v>
      </c>
      <c r="C29" s="70">
        <f>+C19+C28</f>
        <v>3058780</v>
      </c>
      <c r="D29" s="70">
        <f>+D19+D28</f>
        <v>2948205</v>
      </c>
      <c r="AJ29" s="282"/>
      <c r="AK29" s="25"/>
    </row>
    <row r="30" spans="2:37" ht="15" thickTop="1" x14ac:dyDescent="0.35">
      <c r="B30" s="61" t="s">
        <v>28</v>
      </c>
      <c r="C30" s="215"/>
      <c r="D30" s="215"/>
      <c r="AK30" s="25"/>
    </row>
    <row r="31" spans="2:37" x14ac:dyDescent="0.35">
      <c r="B31" s="62" t="s">
        <v>29</v>
      </c>
      <c r="C31" s="63">
        <v>1335824</v>
      </c>
      <c r="D31" s="63">
        <v>1418558</v>
      </c>
      <c r="AJ31" s="282"/>
      <c r="AK31" s="25"/>
    </row>
    <row r="32" spans="2:37" ht="15" thickBot="1" x14ac:dyDescent="0.4">
      <c r="B32" s="65" t="s">
        <v>30</v>
      </c>
      <c r="C32" s="291">
        <v>89918</v>
      </c>
      <c r="D32" s="291">
        <v>97045</v>
      </c>
      <c r="AJ32" s="282"/>
      <c r="AK32" s="25"/>
    </row>
    <row r="33" spans="2:37" ht="15" thickBot="1" x14ac:dyDescent="0.4">
      <c r="B33" s="69" t="s">
        <v>31</v>
      </c>
      <c r="C33" s="70">
        <f>SUM(C31:C32)</f>
        <v>1425742</v>
      </c>
      <c r="D33" s="70">
        <f>SUM(D31:D32)</f>
        <v>1515603</v>
      </c>
      <c r="AJ33" s="282"/>
      <c r="AK33" s="25"/>
    </row>
    <row r="34" spans="2:37" ht="15" thickTop="1" x14ac:dyDescent="0.35">
      <c r="B34" s="61" t="s">
        <v>32</v>
      </c>
      <c r="C34" s="215"/>
      <c r="D34" s="215"/>
      <c r="AJ34" s="282"/>
      <c r="AK34" s="25"/>
    </row>
    <row r="35" spans="2:37" x14ac:dyDescent="0.35">
      <c r="B35" s="61" t="s">
        <v>33</v>
      </c>
      <c r="C35" s="215"/>
      <c r="D35" s="215"/>
      <c r="AJ35" s="282"/>
      <c r="AK35" s="25"/>
    </row>
    <row r="36" spans="2:37" x14ac:dyDescent="0.35">
      <c r="B36" s="62" t="s">
        <v>34</v>
      </c>
      <c r="C36" s="63">
        <v>494703</v>
      </c>
      <c r="D36" s="63">
        <v>243758</v>
      </c>
      <c r="AJ36" s="282"/>
      <c r="AK36" s="25"/>
    </row>
    <row r="37" spans="2:37" x14ac:dyDescent="0.35">
      <c r="B37" s="62" t="s">
        <v>35</v>
      </c>
      <c r="C37" s="63">
        <v>3120</v>
      </c>
      <c r="D37" s="63">
        <v>11912</v>
      </c>
      <c r="AJ37" s="282"/>
      <c r="AK37" s="25"/>
    </row>
    <row r="38" spans="2:37" x14ac:dyDescent="0.35">
      <c r="B38" s="62" t="s">
        <v>36</v>
      </c>
      <c r="C38" s="63">
        <v>671570</v>
      </c>
      <c r="D38" s="63">
        <v>737209</v>
      </c>
      <c r="AJ38" s="282"/>
      <c r="AK38" s="25"/>
    </row>
    <row r="39" spans="2:37" x14ac:dyDescent="0.35">
      <c r="B39" s="62" t="s">
        <v>37</v>
      </c>
      <c r="C39" s="63">
        <v>50546</v>
      </c>
      <c r="D39" s="63">
        <v>50392</v>
      </c>
      <c r="AJ39" s="282"/>
      <c r="AK39" s="25"/>
    </row>
    <row r="40" spans="2:37" x14ac:dyDescent="0.35">
      <c r="B40" s="62" t="s">
        <v>38</v>
      </c>
      <c r="C40" s="63">
        <v>26373</v>
      </c>
      <c r="D40" s="63">
        <v>27643</v>
      </c>
      <c r="AJ40" s="282"/>
      <c r="AK40" s="25"/>
    </row>
    <row r="41" spans="2:37" ht="15" thickBot="1" x14ac:dyDescent="0.4">
      <c r="B41" s="65" t="s">
        <v>39</v>
      </c>
      <c r="C41" s="63">
        <v>122</v>
      </c>
      <c r="D41" s="63">
        <v>147</v>
      </c>
    </row>
    <row r="42" spans="2:37" ht="15" thickBot="1" x14ac:dyDescent="0.4">
      <c r="B42" s="216" t="s">
        <v>40</v>
      </c>
      <c r="C42" s="67">
        <f>SUM(C36:C41)</f>
        <v>1246434</v>
      </c>
      <c r="D42" s="67">
        <f>SUM(D36:D41)</f>
        <v>1071061</v>
      </c>
    </row>
    <row r="43" spans="2:37" x14ac:dyDescent="0.35">
      <c r="B43" s="61" t="s">
        <v>41</v>
      </c>
      <c r="C43" s="215"/>
      <c r="D43" s="215"/>
    </row>
    <row r="44" spans="2:37" x14ac:dyDescent="0.35">
      <c r="B44" s="62" t="s">
        <v>34</v>
      </c>
      <c r="C44" s="63">
        <v>188422</v>
      </c>
      <c r="D44" s="63">
        <v>238571</v>
      </c>
    </row>
    <row r="45" spans="2:37" x14ac:dyDescent="0.35">
      <c r="B45" s="62" t="s">
        <v>35</v>
      </c>
      <c r="C45" s="63">
        <v>4937</v>
      </c>
      <c r="D45" s="63">
        <v>2485</v>
      </c>
      <c r="AK45" s="279"/>
    </row>
    <row r="46" spans="2:37" x14ac:dyDescent="0.35">
      <c r="B46" s="62" t="s">
        <v>37</v>
      </c>
      <c r="C46" s="63">
        <v>107281</v>
      </c>
      <c r="D46" s="63">
        <v>95593</v>
      </c>
      <c r="AK46" s="16"/>
    </row>
    <row r="47" spans="2:37" x14ac:dyDescent="0.35">
      <c r="B47" s="62" t="s">
        <v>272</v>
      </c>
      <c r="C47" s="63">
        <v>70259</v>
      </c>
      <c r="D47" s="63">
        <v>8806</v>
      </c>
      <c r="AK47" s="16"/>
    </row>
    <row r="48" spans="2:37" x14ac:dyDescent="0.35">
      <c r="B48" s="62" t="s">
        <v>38</v>
      </c>
      <c r="C48" s="63">
        <v>4194</v>
      </c>
      <c r="D48" s="63">
        <v>4845</v>
      </c>
      <c r="AK48" s="16"/>
    </row>
    <row r="49" spans="2:37" x14ac:dyDescent="0.35">
      <c r="B49" s="62" t="s">
        <v>21</v>
      </c>
      <c r="C49" s="63" t="s">
        <v>10</v>
      </c>
      <c r="D49" s="63">
        <v>5</v>
      </c>
      <c r="AK49" s="16"/>
    </row>
    <row r="50" spans="2:37" x14ac:dyDescent="0.35">
      <c r="B50" s="62" t="s">
        <v>39</v>
      </c>
      <c r="C50" s="63">
        <v>11511</v>
      </c>
      <c r="D50" s="63">
        <v>11236</v>
      </c>
      <c r="AK50" s="16"/>
    </row>
    <row r="51" spans="2:37" ht="15" thickBot="1" x14ac:dyDescent="0.4">
      <c r="B51" s="66" t="s">
        <v>42</v>
      </c>
      <c r="C51" s="72">
        <f>SUM(C44:C50)</f>
        <v>386604</v>
      </c>
      <c r="D51" s="72">
        <f>SUM(D44:D50)</f>
        <v>361541</v>
      </c>
      <c r="AK51" s="16"/>
    </row>
    <row r="52" spans="2:37" ht="15" thickBot="1" x14ac:dyDescent="0.4">
      <c r="B52" s="216" t="s">
        <v>43</v>
      </c>
      <c r="C52" s="72">
        <f>+C42+C51</f>
        <v>1633038</v>
      </c>
      <c r="D52" s="72">
        <f>+D42+D51</f>
        <v>1432602</v>
      </c>
      <c r="AK52" s="16"/>
    </row>
    <row r="53" spans="2:37" ht="15" thickBot="1" x14ac:dyDescent="0.4">
      <c r="B53" s="69" t="s">
        <v>44</v>
      </c>
      <c r="C53" s="70">
        <f>+C33+C52</f>
        <v>3058780</v>
      </c>
      <c r="D53" s="70">
        <f>+D33+D52</f>
        <v>2948205</v>
      </c>
      <c r="AK53" s="16"/>
    </row>
    <row r="54" spans="2:37" ht="15" thickTop="1" x14ac:dyDescent="0.35">
      <c r="AK54" s="16"/>
    </row>
    <row r="55" spans="2:37" x14ac:dyDescent="0.35">
      <c r="AK55" s="16"/>
    </row>
    <row r="56" spans="2:37" x14ac:dyDescent="0.35">
      <c r="AK56" s="16"/>
    </row>
    <row r="57" spans="2:37" x14ac:dyDescent="0.35">
      <c r="AK57" s="16"/>
    </row>
    <row r="58" spans="2:37" x14ac:dyDescent="0.35">
      <c r="AK58" s="16"/>
    </row>
    <row r="59" spans="2:37" x14ac:dyDescent="0.35">
      <c r="AK59" s="16"/>
    </row>
    <row r="60" spans="2:37" x14ac:dyDescent="0.35">
      <c r="AK60" s="16"/>
    </row>
    <row r="61" spans="2:37" x14ac:dyDescent="0.35">
      <c r="AK61" s="16"/>
    </row>
    <row r="63" spans="2:37" x14ac:dyDescent="0.35">
      <c r="AK63" s="288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9.36328125" customWidth="1"/>
    <col min="5" max="5" width="3.36328125" customWidth="1"/>
  </cols>
  <sheetData>
    <row r="2" spans="2:37" x14ac:dyDescent="0.35">
      <c r="B2" s="292" t="s">
        <v>309</v>
      </c>
    </row>
    <row r="3" spans="2:37" x14ac:dyDescent="0.35">
      <c r="B3" s="292" t="s">
        <v>370</v>
      </c>
      <c r="AK3" s="279"/>
    </row>
    <row r="4" spans="2:37" x14ac:dyDescent="0.35">
      <c r="B4" s="99"/>
      <c r="AK4" s="281"/>
    </row>
    <row r="5" spans="2:37" x14ac:dyDescent="0.35">
      <c r="B5" s="99"/>
      <c r="AK5" s="281"/>
    </row>
    <row r="6" spans="2:37" x14ac:dyDescent="0.35">
      <c r="C6" s="298" t="s">
        <v>367</v>
      </c>
      <c r="D6" s="298"/>
      <c r="E6" s="68"/>
      <c r="F6" s="298" t="s">
        <v>358</v>
      </c>
      <c r="G6" s="298"/>
      <c r="AK6" s="281"/>
    </row>
    <row r="7" spans="2:37" x14ac:dyDescent="0.35">
      <c r="B7" s="60" t="s">
        <v>69</v>
      </c>
      <c r="C7" s="57" t="s">
        <v>366</v>
      </c>
      <c r="D7" s="57" t="s">
        <v>368</v>
      </c>
      <c r="E7" s="57"/>
      <c r="F7" s="57" t="s">
        <v>366</v>
      </c>
      <c r="G7" s="57" t="s">
        <v>368</v>
      </c>
      <c r="AK7" s="281"/>
    </row>
    <row r="8" spans="2:37" x14ac:dyDescent="0.35">
      <c r="B8" s="62" t="s">
        <v>45</v>
      </c>
      <c r="C8" s="63">
        <v>336028</v>
      </c>
      <c r="D8" s="63">
        <v>333013</v>
      </c>
      <c r="E8" s="245"/>
      <c r="F8" s="63">
        <v>105708</v>
      </c>
      <c r="G8" s="63">
        <v>93144</v>
      </c>
      <c r="AK8" s="281"/>
    </row>
    <row r="9" spans="2:37" ht="15" thickBot="1" x14ac:dyDescent="0.4">
      <c r="B9" s="73" t="s">
        <v>46</v>
      </c>
      <c r="C9" s="71">
        <v>-130676</v>
      </c>
      <c r="D9" s="71">
        <v>-107811</v>
      </c>
      <c r="E9" s="245"/>
      <c r="F9" s="71">
        <v>-42511</v>
      </c>
      <c r="G9" s="71">
        <v>-30367</v>
      </c>
      <c r="AK9" s="281"/>
    </row>
    <row r="10" spans="2:37" ht="15" thickBot="1" x14ac:dyDescent="0.4">
      <c r="B10" s="74" t="s">
        <v>47</v>
      </c>
      <c r="C10" s="274">
        <f>+SUM(C8:C9)</f>
        <v>205352</v>
      </c>
      <c r="D10" s="274">
        <f>+SUM(D8:D9)</f>
        <v>225202</v>
      </c>
      <c r="E10" s="275"/>
      <c r="F10" s="274">
        <f>+SUM(F8:F9)</f>
        <v>63197</v>
      </c>
      <c r="G10" s="274">
        <f>+SUM(G8:G9)</f>
        <v>62777</v>
      </c>
      <c r="AK10" s="281"/>
    </row>
    <row r="11" spans="2:37" x14ac:dyDescent="0.35">
      <c r="B11" s="62" t="s">
        <v>283</v>
      </c>
      <c r="C11" s="63">
        <v>-141903</v>
      </c>
      <c r="D11" s="63">
        <v>-601653</v>
      </c>
      <c r="E11" s="245"/>
      <c r="F11" s="63">
        <v>111142</v>
      </c>
      <c r="G11" s="63">
        <v>-927497</v>
      </c>
      <c r="AK11" s="281"/>
    </row>
    <row r="12" spans="2:37" x14ac:dyDescent="0.35">
      <c r="B12" s="62" t="s">
        <v>48</v>
      </c>
      <c r="C12" s="63">
        <v>-45718</v>
      </c>
      <c r="D12" s="63">
        <v>-31705</v>
      </c>
      <c r="E12" s="245"/>
      <c r="F12" s="63">
        <v>-14993</v>
      </c>
      <c r="G12" s="63">
        <v>-15578</v>
      </c>
      <c r="AK12" s="281"/>
    </row>
    <row r="13" spans="2:37" x14ac:dyDescent="0.35">
      <c r="B13" s="62" t="s">
        <v>49</v>
      </c>
      <c r="C13" s="63">
        <v>-17317</v>
      </c>
      <c r="D13" s="63">
        <v>-18503</v>
      </c>
      <c r="E13" s="245"/>
      <c r="F13" s="63">
        <v>-6799</v>
      </c>
      <c r="G13" s="63">
        <v>-4966</v>
      </c>
      <c r="AK13" s="281"/>
    </row>
    <row r="14" spans="2:37" ht="15" thickBot="1" x14ac:dyDescent="0.4">
      <c r="B14" s="73" t="s">
        <v>284</v>
      </c>
      <c r="C14" s="71">
        <v>-5872</v>
      </c>
      <c r="D14" s="71">
        <v>-3553</v>
      </c>
      <c r="E14" s="245"/>
      <c r="F14" s="71">
        <v>4614</v>
      </c>
      <c r="G14" s="71">
        <v>-1903</v>
      </c>
      <c r="AK14" s="281"/>
    </row>
    <row r="15" spans="2:37" ht="15" thickBot="1" x14ac:dyDescent="0.4">
      <c r="B15" s="74" t="s">
        <v>236</v>
      </c>
      <c r="C15" s="274">
        <f>+SUM(C10:C14)</f>
        <v>-5458</v>
      </c>
      <c r="D15" s="274">
        <f>+SUM(D10:D14)</f>
        <v>-430212</v>
      </c>
      <c r="E15" s="275"/>
      <c r="F15" s="274">
        <f>+SUM(F10:F14)</f>
        <v>157161</v>
      </c>
      <c r="G15" s="274">
        <f>+SUM(G10:G14)</f>
        <v>-887167</v>
      </c>
      <c r="AK15" s="281"/>
    </row>
    <row r="16" spans="2:37" ht="15" thickBot="1" x14ac:dyDescent="0.4">
      <c r="B16" s="75" t="s">
        <v>107</v>
      </c>
      <c r="C16" s="71">
        <v>10052</v>
      </c>
      <c r="D16" s="71">
        <v>44556</v>
      </c>
      <c r="E16" s="245"/>
      <c r="F16" s="71">
        <v>-16848</v>
      </c>
      <c r="G16" s="71">
        <v>-2555</v>
      </c>
      <c r="AK16" s="281"/>
    </row>
    <row r="17" spans="2:37" ht="15" thickBot="1" x14ac:dyDescent="0.4">
      <c r="B17" s="74" t="s">
        <v>285</v>
      </c>
      <c r="C17" s="274">
        <f>+C15+C16</f>
        <v>4594</v>
      </c>
      <c r="D17" s="274">
        <f>+D15+D16</f>
        <v>-385656</v>
      </c>
      <c r="E17" s="275"/>
      <c r="F17" s="274">
        <f>+F15+F16</f>
        <v>140313</v>
      </c>
      <c r="G17" s="274">
        <f>+G15+G16</f>
        <v>-889722</v>
      </c>
      <c r="AK17" s="281"/>
    </row>
    <row r="18" spans="2:37" x14ac:dyDescent="0.35">
      <c r="B18" s="62" t="s">
        <v>51</v>
      </c>
      <c r="C18" s="63">
        <v>3556</v>
      </c>
      <c r="D18" s="63">
        <v>27739</v>
      </c>
      <c r="E18" s="245"/>
      <c r="F18" s="63">
        <v>1803</v>
      </c>
      <c r="G18" s="63">
        <v>16467</v>
      </c>
      <c r="AK18" s="281"/>
    </row>
    <row r="19" spans="2:37" x14ac:dyDescent="0.35">
      <c r="B19" s="62" t="s">
        <v>52</v>
      </c>
      <c r="C19" s="63">
        <v>-27951</v>
      </c>
      <c r="D19" s="63">
        <v>-53035</v>
      </c>
      <c r="E19" s="245"/>
      <c r="F19" s="63">
        <v>-566</v>
      </c>
      <c r="G19" s="63">
        <v>-17314</v>
      </c>
      <c r="AK19" s="281"/>
    </row>
    <row r="20" spans="2:37" x14ac:dyDescent="0.35">
      <c r="B20" s="62" t="s">
        <v>53</v>
      </c>
      <c r="C20" s="63">
        <v>59728</v>
      </c>
      <c r="D20" s="63">
        <v>95795</v>
      </c>
      <c r="E20" s="245"/>
      <c r="F20" s="63">
        <v>-12141</v>
      </c>
      <c r="G20" s="63">
        <v>175879</v>
      </c>
    </row>
    <row r="21" spans="2:37" ht="15" thickBot="1" x14ac:dyDescent="0.4">
      <c r="B21" s="73" t="s">
        <v>54</v>
      </c>
      <c r="C21" s="71">
        <v>17027</v>
      </c>
      <c r="D21" s="71">
        <v>41112</v>
      </c>
      <c r="E21" s="245"/>
      <c r="F21" s="71">
        <v>9430</v>
      </c>
      <c r="G21" s="71">
        <v>-35868</v>
      </c>
    </row>
    <row r="22" spans="2:37" ht="15" thickBot="1" x14ac:dyDescent="0.4">
      <c r="B22" s="74" t="s">
        <v>286</v>
      </c>
      <c r="C22" s="274">
        <f>+SUM(C18:C21)</f>
        <v>52360</v>
      </c>
      <c r="D22" s="274">
        <f>+SUM(D18:D21)</f>
        <v>111611</v>
      </c>
      <c r="E22" s="275"/>
      <c r="F22" s="274">
        <f>+SUM(F18:F21)</f>
        <v>-1474</v>
      </c>
      <c r="G22" s="274">
        <f>+SUM(G18:G21)</f>
        <v>139164</v>
      </c>
    </row>
    <row r="23" spans="2:37" ht="15" thickBot="1" x14ac:dyDescent="0.4">
      <c r="B23" s="74" t="s">
        <v>287</v>
      </c>
      <c r="C23" s="274">
        <f>+C17+C22</f>
        <v>56954</v>
      </c>
      <c r="D23" s="274">
        <f>+D17+D22</f>
        <v>-274045</v>
      </c>
      <c r="E23" s="275"/>
      <c r="F23" s="274">
        <f>+F17+F22</f>
        <v>138839</v>
      </c>
      <c r="G23" s="274">
        <f>+G17+G22</f>
        <v>-750558</v>
      </c>
    </row>
    <row r="24" spans="2:37" ht="15" thickBot="1" x14ac:dyDescent="0.4">
      <c r="B24" s="75" t="s">
        <v>288</v>
      </c>
      <c r="C24" s="71">
        <v>-21891</v>
      </c>
      <c r="D24" s="71">
        <v>99829</v>
      </c>
      <c r="E24" s="245"/>
      <c r="F24" s="71">
        <v>-59294</v>
      </c>
      <c r="G24" s="71">
        <v>229762</v>
      </c>
      <c r="AK24" s="279"/>
    </row>
    <row r="25" spans="2:37" ht="15" thickBot="1" x14ac:dyDescent="0.4">
      <c r="B25" s="74" t="s">
        <v>289</v>
      </c>
      <c r="C25" s="274">
        <f>+C23+C24</f>
        <v>35063</v>
      </c>
      <c r="D25" s="274">
        <f>+D23+D24</f>
        <v>-174216</v>
      </c>
      <c r="E25" s="275"/>
      <c r="F25" s="274">
        <f t="shared" ref="F25:G25" si="0">+F23+F24</f>
        <v>79545</v>
      </c>
      <c r="G25" s="274">
        <f t="shared" si="0"/>
        <v>-520796</v>
      </c>
      <c r="AJ25" s="282"/>
      <c r="AK25" s="25"/>
    </row>
    <row r="26" spans="2:37" x14ac:dyDescent="0.35">
      <c r="B26" s="217" t="s">
        <v>305</v>
      </c>
      <c r="C26" s="215"/>
      <c r="D26" s="215"/>
      <c r="AJ26" s="282"/>
      <c r="AK26" s="25"/>
    </row>
    <row r="27" spans="2:37" x14ac:dyDescent="0.35">
      <c r="B27" s="218" t="s">
        <v>55</v>
      </c>
      <c r="C27" s="215"/>
      <c r="D27" s="215"/>
      <c r="AJ27" s="282"/>
      <c r="AK27" s="25"/>
    </row>
    <row r="28" spans="2:37" ht="15" thickBot="1" x14ac:dyDescent="0.4">
      <c r="B28" s="76" t="s">
        <v>306</v>
      </c>
      <c r="C28" s="71">
        <v>-781</v>
      </c>
      <c r="D28" s="71">
        <v>-5132</v>
      </c>
      <c r="E28" s="245"/>
      <c r="F28" s="71">
        <v>744</v>
      </c>
      <c r="G28" s="71">
        <v>5354</v>
      </c>
      <c r="AJ28" s="282"/>
      <c r="AK28" s="25"/>
    </row>
    <row r="29" spans="2:37" ht="15" thickBot="1" x14ac:dyDescent="0.4">
      <c r="B29" s="74" t="s">
        <v>307</v>
      </c>
      <c r="C29" s="274">
        <f>+C28</f>
        <v>-781</v>
      </c>
      <c r="D29" s="274">
        <f>+D28</f>
        <v>-5132</v>
      </c>
      <c r="E29" s="275"/>
      <c r="F29" s="274">
        <f>+F28</f>
        <v>744</v>
      </c>
      <c r="G29" s="274">
        <f>+G28</f>
        <v>5354</v>
      </c>
      <c r="AJ29" s="282"/>
      <c r="AK29" s="25"/>
    </row>
    <row r="30" spans="2:37" ht="15" thickBot="1" x14ac:dyDescent="0.4">
      <c r="B30" s="77" t="s">
        <v>290</v>
      </c>
      <c r="C30" s="70">
        <f>+C25+C29</f>
        <v>34282</v>
      </c>
      <c r="D30" s="70">
        <f>+D25+D29</f>
        <v>-179348</v>
      </c>
      <c r="E30" s="245"/>
      <c r="F30" s="70">
        <f t="shared" ref="F30:G30" si="1">+F25+F29</f>
        <v>80289</v>
      </c>
      <c r="G30" s="70">
        <f t="shared" si="1"/>
        <v>-515442</v>
      </c>
      <c r="AK30" s="25"/>
    </row>
    <row r="31" spans="2:37" ht="15" thickTop="1" x14ac:dyDescent="0.35">
      <c r="B31" s="215"/>
      <c r="C31" s="245"/>
      <c r="D31" s="245"/>
      <c r="E31" s="245"/>
      <c r="F31" s="245"/>
      <c r="G31" s="245"/>
      <c r="AJ31" s="282"/>
      <c r="AK31" s="25"/>
    </row>
    <row r="32" spans="2:37" x14ac:dyDescent="0.35">
      <c r="B32" s="61" t="s">
        <v>308</v>
      </c>
      <c r="C32" s="245"/>
      <c r="D32" s="245"/>
      <c r="E32" s="245"/>
      <c r="F32" s="245"/>
      <c r="G32" s="245"/>
      <c r="AJ32" s="282"/>
      <c r="AK32" s="25"/>
    </row>
    <row r="33" spans="2:37" x14ac:dyDescent="0.35">
      <c r="B33" s="62" t="s">
        <v>56</v>
      </c>
      <c r="C33" s="63">
        <v>33417</v>
      </c>
      <c r="D33" s="63">
        <v>-163611</v>
      </c>
      <c r="E33" s="245"/>
      <c r="F33" s="63">
        <v>76598</v>
      </c>
      <c r="G33" s="63">
        <v>-498196</v>
      </c>
      <c r="AJ33" s="282"/>
      <c r="AK33" s="25"/>
    </row>
    <row r="34" spans="2:37" x14ac:dyDescent="0.35">
      <c r="B34" s="62" t="s">
        <v>30</v>
      </c>
      <c r="C34" s="63">
        <v>1646</v>
      </c>
      <c r="D34" s="63">
        <v>-10605</v>
      </c>
      <c r="E34" s="245"/>
      <c r="F34" s="63">
        <v>2947</v>
      </c>
      <c r="G34" s="63">
        <v>-22600</v>
      </c>
      <c r="AJ34" s="282"/>
      <c r="AK34" s="25"/>
    </row>
    <row r="35" spans="2:37" x14ac:dyDescent="0.35">
      <c r="B35" s="215"/>
      <c r="C35" s="245"/>
      <c r="D35" s="245"/>
      <c r="E35" s="245"/>
      <c r="F35" s="245"/>
      <c r="G35" s="245"/>
      <c r="AJ35" s="282"/>
      <c r="AK35" s="25"/>
    </row>
    <row r="36" spans="2:37" x14ac:dyDescent="0.35">
      <c r="B36" s="61" t="s">
        <v>291</v>
      </c>
      <c r="C36" s="245"/>
      <c r="D36" s="245"/>
      <c r="E36" s="245"/>
      <c r="F36" s="245"/>
      <c r="G36" s="245"/>
      <c r="AJ36" s="282"/>
      <c r="AK36" s="25"/>
    </row>
    <row r="37" spans="2:37" x14ac:dyDescent="0.35">
      <c r="B37" s="62" t="s">
        <v>56</v>
      </c>
      <c r="C37" s="63">
        <v>33047</v>
      </c>
      <c r="D37" s="63">
        <v>-168893</v>
      </c>
      <c r="E37" s="245"/>
      <c r="F37" s="63">
        <v>77333</v>
      </c>
      <c r="G37" s="63">
        <v>-491874</v>
      </c>
      <c r="AJ37" s="282"/>
      <c r="AK37" s="25"/>
    </row>
    <row r="38" spans="2:37" x14ac:dyDescent="0.35">
      <c r="B38" s="62" t="s">
        <v>30</v>
      </c>
      <c r="C38" s="63">
        <v>1235</v>
      </c>
      <c r="D38" s="63">
        <v>-10455</v>
      </c>
      <c r="E38" s="245"/>
      <c r="F38" s="63">
        <v>2956</v>
      </c>
      <c r="G38" s="63">
        <v>-23568</v>
      </c>
      <c r="AJ38" s="282"/>
      <c r="AK38" s="25"/>
    </row>
    <row r="39" spans="2:37" x14ac:dyDescent="0.35">
      <c r="B39" s="215"/>
      <c r="C39" s="245"/>
      <c r="D39" s="245"/>
      <c r="E39" s="245"/>
      <c r="F39" s="245"/>
      <c r="G39" s="245"/>
      <c r="AJ39" s="282"/>
      <c r="AK39" s="25"/>
    </row>
    <row r="40" spans="2:37" x14ac:dyDescent="0.35">
      <c r="B40" s="61" t="s">
        <v>292</v>
      </c>
      <c r="C40" s="245"/>
      <c r="D40" s="245"/>
      <c r="E40" s="245"/>
      <c r="F40" s="245"/>
      <c r="G40" s="245"/>
      <c r="AJ40" s="282"/>
      <c r="AK40" s="25"/>
    </row>
    <row r="41" spans="2:37" x14ac:dyDescent="0.35">
      <c r="B41" s="62" t="s">
        <v>57</v>
      </c>
      <c r="C41" s="64">
        <v>45.1</v>
      </c>
      <c r="D41" s="64">
        <v>-219.61</v>
      </c>
      <c r="E41" s="245"/>
      <c r="F41" s="64">
        <v>103.37</v>
      </c>
      <c r="G41" s="64">
        <v>-668.72</v>
      </c>
    </row>
    <row r="42" spans="2:37" x14ac:dyDescent="0.35">
      <c r="B42" s="62" t="s">
        <v>58</v>
      </c>
      <c r="C42" s="64">
        <v>39.450000000000003</v>
      </c>
      <c r="D42" s="64">
        <v>-219.61</v>
      </c>
      <c r="E42" s="245"/>
      <c r="F42" s="64">
        <v>90.43</v>
      </c>
      <c r="G42" s="64">
        <v>-668.72</v>
      </c>
    </row>
    <row r="45" spans="2:37" x14ac:dyDescent="0.35">
      <c r="AK45" s="279"/>
    </row>
    <row r="46" spans="2:37" x14ac:dyDescent="0.35">
      <c r="AK46" s="16"/>
    </row>
    <row r="47" spans="2:37" x14ac:dyDescent="0.35">
      <c r="AK47" s="16"/>
    </row>
    <row r="48" spans="2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mergeCells count="2">
    <mergeCell ref="C6:D6"/>
    <mergeCell ref="F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7265625" bestFit="1" customWidth="1"/>
  </cols>
  <sheetData>
    <row r="2" spans="2:37" x14ac:dyDescent="0.35">
      <c r="B2" s="297" t="s">
        <v>316</v>
      </c>
      <c r="C2" s="297"/>
      <c r="D2" s="297"/>
    </row>
    <row r="3" spans="2:37" x14ac:dyDescent="0.35">
      <c r="B3" s="297" t="s">
        <v>371</v>
      </c>
      <c r="C3" s="297"/>
      <c r="D3" s="297"/>
      <c r="AK3" s="279"/>
    </row>
    <row r="4" spans="2:37" x14ac:dyDescent="0.35">
      <c r="AK4" s="281"/>
    </row>
    <row r="5" spans="2:37" x14ac:dyDescent="0.35">
      <c r="B5" s="60" t="s">
        <v>69</v>
      </c>
      <c r="C5" s="57" t="s">
        <v>366</v>
      </c>
      <c r="D5" s="57" t="s">
        <v>368</v>
      </c>
      <c r="AK5" s="281"/>
    </row>
    <row r="6" spans="2:37" x14ac:dyDescent="0.35">
      <c r="B6" s="61" t="s">
        <v>59</v>
      </c>
      <c r="C6" s="215"/>
      <c r="D6" s="215"/>
      <c r="AK6" s="281"/>
    </row>
    <row r="7" spans="2:37" x14ac:dyDescent="0.35">
      <c r="B7" s="62" t="s">
        <v>273</v>
      </c>
      <c r="C7" s="63">
        <v>132637</v>
      </c>
      <c r="D7" s="63">
        <v>125661</v>
      </c>
      <c r="AK7" s="281"/>
    </row>
    <row r="8" spans="2:37" ht="15" thickBot="1" x14ac:dyDescent="0.4">
      <c r="B8" s="65" t="s">
        <v>237</v>
      </c>
      <c r="C8" s="71">
        <v>-9896</v>
      </c>
      <c r="D8" s="71">
        <v>-8191</v>
      </c>
      <c r="AK8" s="281"/>
    </row>
    <row r="9" spans="2:37" ht="15" thickBot="1" x14ac:dyDescent="0.4">
      <c r="B9" s="66" t="s">
        <v>60</v>
      </c>
      <c r="C9" s="276">
        <f>+C7+C8</f>
        <v>122741</v>
      </c>
      <c r="D9" s="276">
        <f>+D7+D8</f>
        <v>117470</v>
      </c>
      <c r="AK9" s="281"/>
    </row>
    <row r="10" spans="2:37" x14ac:dyDescent="0.35">
      <c r="B10" s="61" t="s">
        <v>61</v>
      </c>
      <c r="C10" s="245"/>
      <c r="D10" s="245"/>
      <c r="AK10" s="281"/>
    </row>
    <row r="11" spans="2:37" x14ac:dyDescent="0.35">
      <c r="B11" s="62" t="s">
        <v>359</v>
      </c>
      <c r="C11" s="64">
        <v>-33</v>
      </c>
      <c r="D11" s="64" t="s">
        <v>10</v>
      </c>
      <c r="AK11" s="281"/>
    </row>
    <row r="12" spans="2:37" x14ac:dyDescent="0.35">
      <c r="B12" s="62" t="s">
        <v>136</v>
      </c>
      <c r="C12" s="63">
        <v>-28566</v>
      </c>
      <c r="D12" s="63">
        <v>-11551</v>
      </c>
      <c r="AK12" s="281"/>
    </row>
    <row r="13" spans="2:37" x14ac:dyDescent="0.35">
      <c r="B13" s="62" t="s">
        <v>142</v>
      </c>
      <c r="C13" s="63">
        <v>7114</v>
      </c>
      <c r="D13" s="63">
        <v>60990</v>
      </c>
      <c r="AK13" s="281"/>
    </row>
    <row r="14" spans="2:37" x14ac:dyDescent="0.35">
      <c r="B14" s="62" t="s">
        <v>143</v>
      </c>
      <c r="C14" s="63">
        <v>-5552</v>
      </c>
      <c r="D14" s="63">
        <v>-3823</v>
      </c>
      <c r="AK14" s="281"/>
    </row>
    <row r="15" spans="2:37" x14ac:dyDescent="0.35">
      <c r="B15" s="62" t="s">
        <v>238</v>
      </c>
      <c r="C15" s="64" t="s">
        <v>10</v>
      </c>
      <c r="D15" s="64">
        <v>12</v>
      </c>
      <c r="AK15" s="281"/>
    </row>
    <row r="16" spans="2:37" x14ac:dyDescent="0.35">
      <c r="B16" s="62" t="s">
        <v>144</v>
      </c>
      <c r="C16" s="63">
        <v>-1881</v>
      </c>
      <c r="D16" s="64">
        <v>-720</v>
      </c>
      <c r="AK16" s="281"/>
    </row>
    <row r="17" spans="2:37" x14ac:dyDescent="0.35">
      <c r="B17" s="62" t="s">
        <v>360</v>
      </c>
      <c r="C17" s="64">
        <v>302</v>
      </c>
      <c r="D17" s="64">
        <v>582</v>
      </c>
      <c r="AK17" s="281"/>
    </row>
    <row r="18" spans="2:37" x14ac:dyDescent="0.35">
      <c r="B18" s="62" t="s">
        <v>258</v>
      </c>
      <c r="C18" s="63">
        <v>6030</v>
      </c>
      <c r="D18" s="63">
        <v>31075</v>
      </c>
      <c r="AK18" s="281"/>
    </row>
    <row r="19" spans="2:37" x14ac:dyDescent="0.35">
      <c r="B19" s="62" t="s">
        <v>310</v>
      </c>
      <c r="C19" s="64">
        <v>-60</v>
      </c>
      <c r="D19" s="63">
        <v>-2063</v>
      </c>
      <c r="AK19" s="281"/>
    </row>
    <row r="20" spans="2:37" x14ac:dyDescent="0.35">
      <c r="B20" s="62" t="s">
        <v>62</v>
      </c>
      <c r="C20" s="63">
        <v>-220785</v>
      </c>
      <c r="D20" s="63">
        <v>-275701</v>
      </c>
    </row>
    <row r="21" spans="2:37" x14ac:dyDescent="0.35">
      <c r="B21" s="62" t="s">
        <v>63</v>
      </c>
      <c r="C21" s="63">
        <v>210633</v>
      </c>
      <c r="D21" s="63">
        <v>329029</v>
      </c>
    </row>
    <row r="22" spans="2:37" x14ac:dyDescent="0.35">
      <c r="B22" s="62" t="s">
        <v>252</v>
      </c>
      <c r="C22" s="63">
        <v>12891</v>
      </c>
      <c r="D22" s="63">
        <v>5808</v>
      </c>
    </row>
    <row r="23" spans="2:37" x14ac:dyDescent="0.35">
      <c r="B23" s="62" t="s">
        <v>274</v>
      </c>
      <c r="C23" s="64">
        <v>721</v>
      </c>
      <c r="D23" s="63">
        <v>2185</v>
      </c>
    </row>
    <row r="24" spans="2:37" ht="15" thickBot="1" x14ac:dyDescent="0.4">
      <c r="B24" s="65" t="s">
        <v>259</v>
      </c>
      <c r="C24" s="98" t="s">
        <v>10</v>
      </c>
      <c r="D24" s="98">
        <v>-233</v>
      </c>
      <c r="AK24" s="279"/>
    </row>
    <row r="25" spans="2:37" ht="15" thickBot="1" x14ac:dyDescent="0.4">
      <c r="B25" s="66" t="s">
        <v>311</v>
      </c>
      <c r="C25" s="72">
        <f>SUM(C10:C24)</f>
        <v>-19186</v>
      </c>
      <c r="D25" s="72">
        <f>SUM(D10:D24)</f>
        <v>135590</v>
      </c>
      <c r="AJ25" s="282"/>
      <c r="AK25" s="25"/>
    </row>
    <row r="26" spans="2:37" x14ac:dyDescent="0.35">
      <c r="B26" s="61" t="s">
        <v>64</v>
      </c>
      <c r="C26" s="245"/>
      <c r="D26" s="245"/>
      <c r="AJ26" s="282"/>
      <c r="AK26" s="25"/>
    </row>
    <row r="27" spans="2:37" x14ac:dyDescent="0.35">
      <c r="B27" s="62" t="s">
        <v>253</v>
      </c>
      <c r="C27" s="63">
        <v>351261</v>
      </c>
      <c r="D27" s="63">
        <v>85005</v>
      </c>
      <c r="AJ27" s="282"/>
      <c r="AK27" s="25"/>
    </row>
    <row r="28" spans="2:37" x14ac:dyDescent="0.35">
      <c r="B28" s="62" t="s">
        <v>65</v>
      </c>
      <c r="C28" s="63">
        <v>-91439</v>
      </c>
      <c r="D28" s="63">
        <v>-76128</v>
      </c>
      <c r="AJ28" s="282"/>
      <c r="AK28" s="25"/>
    </row>
    <row r="29" spans="2:37" x14ac:dyDescent="0.35">
      <c r="B29" s="62" t="s">
        <v>275</v>
      </c>
      <c r="C29" s="63">
        <v>61379</v>
      </c>
      <c r="D29" s="63">
        <v>20546</v>
      </c>
      <c r="AJ29" s="282"/>
      <c r="AK29" s="25"/>
    </row>
    <row r="30" spans="2:37" x14ac:dyDescent="0.35">
      <c r="B30" s="62" t="s">
        <v>66</v>
      </c>
      <c r="C30" s="63">
        <v>-36011</v>
      </c>
      <c r="D30" s="63">
        <v>-61457</v>
      </c>
      <c r="AK30" s="25"/>
    </row>
    <row r="31" spans="2:37" x14ac:dyDescent="0.35">
      <c r="B31" s="62" t="s">
        <v>67</v>
      </c>
      <c r="C31" s="63">
        <v>-43125</v>
      </c>
      <c r="D31" s="64" t="s">
        <v>10</v>
      </c>
      <c r="AJ31" s="282"/>
      <c r="AK31" s="25"/>
    </row>
    <row r="32" spans="2:37" x14ac:dyDescent="0.35">
      <c r="B32" s="62" t="s">
        <v>254</v>
      </c>
      <c r="C32" s="64">
        <v>173</v>
      </c>
      <c r="D32" s="64">
        <v>117</v>
      </c>
      <c r="AJ32" s="282"/>
      <c r="AK32" s="25"/>
    </row>
    <row r="33" spans="2:37" x14ac:dyDescent="0.35">
      <c r="B33" s="62" t="s">
        <v>361</v>
      </c>
      <c r="C33" s="64">
        <v>298</v>
      </c>
      <c r="D33" s="64">
        <v>491</v>
      </c>
      <c r="AJ33" s="282"/>
      <c r="AK33" s="25"/>
    </row>
    <row r="34" spans="2:37" x14ac:dyDescent="0.35">
      <c r="B34" s="62" t="s">
        <v>362</v>
      </c>
      <c r="C34" s="63">
        <v>-76072</v>
      </c>
      <c r="D34" s="63">
        <v>-208062</v>
      </c>
      <c r="AJ34" s="282"/>
      <c r="AK34" s="25"/>
    </row>
    <row r="35" spans="2:37" x14ac:dyDescent="0.35">
      <c r="B35" s="62" t="s">
        <v>255</v>
      </c>
      <c r="C35" s="63">
        <v>5423</v>
      </c>
      <c r="D35" s="63">
        <v>1151</v>
      </c>
      <c r="AJ35" s="282"/>
      <c r="AK35" s="25"/>
    </row>
    <row r="36" spans="2:37" x14ac:dyDescent="0.35">
      <c r="B36" s="62" t="s">
        <v>293</v>
      </c>
      <c r="C36" s="63">
        <v>-2459</v>
      </c>
      <c r="D36" s="64">
        <v>-566</v>
      </c>
      <c r="AJ36" s="282"/>
      <c r="AK36" s="25"/>
    </row>
    <row r="37" spans="2:37" ht="15" thickBot="1" x14ac:dyDescent="0.4">
      <c r="B37" s="65" t="s">
        <v>256</v>
      </c>
      <c r="C37" s="71">
        <v>-18397</v>
      </c>
      <c r="D37" s="71">
        <v>-26530</v>
      </c>
      <c r="AJ37" s="282"/>
      <c r="AK37" s="25"/>
    </row>
    <row r="38" spans="2:37" ht="15" thickBot="1" x14ac:dyDescent="0.4">
      <c r="B38" s="66" t="s">
        <v>137</v>
      </c>
      <c r="C38" s="72">
        <f>SUM(C26:C37)</f>
        <v>151031</v>
      </c>
      <c r="D38" s="72">
        <f>SUM(D26:D37)</f>
        <v>-265433</v>
      </c>
      <c r="AJ38" s="282"/>
      <c r="AK38" s="25"/>
    </row>
    <row r="39" spans="2:37" ht="15" thickBot="1" x14ac:dyDescent="0.4">
      <c r="B39" s="126" t="s">
        <v>232</v>
      </c>
      <c r="C39" s="72">
        <f>+C9+C25+C38</f>
        <v>254586</v>
      </c>
      <c r="D39" s="72">
        <f>+D9+D25+D38</f>
        <v>-12373</v>
      </c>
      <c r="AJ39" s="282"/>
      <c r="AK39" s="25"/>
    </row>
    <row r="40" spans="2:37" x14ac:dyDescent="0.35">
      <c r="B40" s="101" t="s">
        <v>312</v>
      </c>
      <c r="C40" s="63">
        <v>37214</v>
      </c>
      <c r="D40" s="63">
        <v>42680</v>
      </c>
      <c r="AJ40" s="282"/>
    </row>
    <row r="41" spans="2:37" x14ac:dyDescent="0.35">
      <c r="B41" s="62" t="s">
        <v>313</v>
      </c>
      <c r="C41" s="63">
        <v>-2830</v>
      </c>
      <c r="D41" s="63">
        <v>-12576</v>
      </c>
    </row>
    <row r="42" spans="2:37" ht="23.5" thickBot="1" x14ac:dyDescent="0.4">
      <c r="B42" s="65" t="s">
        <v>314</v>
      </c>
      <c r="C42" s="71">
        <v>-1016</v>
      </c>
      <c r="D42" s="71">
        <v>14985</v>
      </c>
    </row>
    <row r="43" spans="2:37" ht="15" thickBot="1" x14ac:dyDescent="0.4">
      <c r="B43" s="78" t="s">
        <v>315</v>
      </c>
      <c r="C43" s="70">
        <f>+SUM(C39:C42)</f>
        <v>287954</v>
      </c>
      <c r="D43" s="70">
        <f>+SUM(D39:D42)</f>
        <v>32716</v>
      </c>
    </row>
    <row r="44" spans="2:37" ht="15" thickTop="1" x14ac:dyDescent="0.35"/>
    <row r="45" spans="2:37" ht="26" customHeight="1" x14ac:dyDescent="0.35"/>
    <row r="46" spans="2:37" x14ac:dyDescent="0.35">
      <c r="AK46" s="16"/>
    </row>
    <row r="47" spans="2:37" x14ac:dyDescent="0.35">
      <c r="AK47" s="16"/>
    </row>
    <row r="48" spans="2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AK63"/>
  <sheetViews>
    <sheetView showGridLines="0" workbookViewId="0"/>
  </sheetViews>
  <sheetFormatPr baseColWidth="10" defaultRowHeight="14.5" x14ac:dyDescent="0.35"/>
  <cols>
    <col min="1" max="1" width="3.7265625" customWidth="1"/>
    <col min="2" max="2" width="67.26953125" customWidth="1"/>
  </cols>
  <sheetData>
    <row r="2" spans="2:37" x14ac:dyDescent="0.35">
      <c r="B2" s="4" t="s">
        <v>68</v>
      </c>
    </row>
    <row r="3" spans="2:37" ht="15" thickBot="1" x14ac:dyDescent="0.4">
      <c r="AK3" s="279"/>
    </row>
    <row r="4" spans="2:37" ht="15" thickTop="1" x14ac:dyDescent="0.35">
      <c r="B4" s="79" t="s">
        <v>69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x14ac:dyDescent="0.35">
      <c r="B5" s="80" t="s">
        <v>45</v>
      </c>
      <c r="C5" s="81">
        <v>105708</v>
      </c>
      <c r="D5" s="81">
        <v>93144</v>
      </c>
      <c r="E5" s="82">
        <v>0.13500000000000001</v>
      </c>
      <c r="F5" s="81">
        <v>336028</v>
      </c>
      <c r="G5" s="81">
        <v>333013</v>
      </c>
      <c r="H5" s="82">
        <f>+F5/G5-1</f>
        <v>9.0537006062827441E-3</v>
      </c>
      <c r="AK5" s="281"/>
    </row>
    <row r="6" spans="2:37" ht="15" thickBot="1" x14ac:dyDescent="0.4">
      <c r="B6" s="65" t="s">
        <v>150</v>
      </c>
      <c r="C6" s="83">
        <v>111142</v>
      </c>
      <c r="D6" s="83">
        <v>-927497</v>
      </c>
      <c r="E6" s="84" t="s">
        <v>4</v>
      </c>
      <c r="F6" s="83">
        <v>-141903</v>
      </c>
      <c r="G6" s="83">
        <v>-601653</v>
      </c>
      <c r="H6" s="84">
        <f>+F6/G6-1</f>
        <v>-0.76414478112799245</v>
      </c>
      <c r="AK6" s="281"/>
    </row>
    <row r="7" spans="2:37" ht="15" thickBot="1" x14ac:dyDescent="0.4">
      <c r="B7" s="85" t="s">
        <v>139</v>
      </c>
      <c r="C7" s="86">
        <v>157161</v>
      </c>
      <c r="D7" s="86">
        <v>-887167</v>
      </c>
      <c r="E7" s="277" t="s">
        <v>4</v>
      </c>
      <c r="F7" s="86">
        <v>-5458</v>
      </c>
      <c r="G7" s="86">
        <v>-430212</v>
      </c>
      <c r="H7" s="97">
        <f>+F7/G7-1</f>
        <v>-0.98731323161604045</v>
      </c>
      <c r="AK7" s="281"/>
    </row>
    <row r="8" spans="2:37" ht="15" thickBot="1" x14ac:dyDescent="0.4">
      <c r="B8" s="65" t="s">
        <v>70</v>
      </c>
      <c r="C8" s="83">
        <v>2504</v>
      </c>
      <c r="D8" s="83">
        <v>2133</v>
      </c>
      <c r="E8" s="84">
        <f t="shared" ref="E8:E10" si="0">+C8/D8-1</f>
        <v>0.17393342709798398</v>
      </c>
      <c r="F8" s="246">
        <v>7321</v>
      </c>
      <c r="G8" s="246">
        <v>6391</v>
      </c>
      <c r="H8" s="84">
        <f t="shared" ref="H8:H10" si="1">+F8/G8-1</f>
        <v>0.14551713346894068</v>
      </c>
      <c r="AK8" s="281"/>
    </row>
    <row r="9" spans="2:37" ht="15" thickBot="1" x14ac:dyDescent="0.4">
      <c r="B9" s="85" t="s">
        <v>9</v>
      </c>
      <c r="C9" s="86">
        <v>159665</v>
      </c>
      <c r="D9" s="86">
        <v>-885034</v>
      </c>
      <c r="E9" s="87" t="s">
        <v>4</v>
      </c>
      <c r="F9" s="86">
        <v>1863</v>
      </c>
      <c r="G9" s="86">
        <v>-423821</v>
      </c>
      <c r="H9" s="97" t="s">
        <v>4</v>
      </c>
      <c r="AK9" s="281"/>
    </row>
    <row r="10" spans="2:37" ht="15" thickBot="1" x14ac:dyDescent="0.4">
      <c r="B10" s="66" t="s">
        <v>152</v>
      </c>
      <c r="C10" s="89">
        <v>43998</v>
      </c>
      <c r="D10" s="89">
        <v>42622</v>
      </c>
      <c r="E10" s="90">
        <f t="shared" si="0"/>
        <v>3.2283797100089107E-2</v>
      </c>
      <c r="F10" s="89">
        <v>155078</v>
      </c>
      <c r="G10" s="89">
        <v>200881</v>
      </c>
      <c r="H10" s="90">
        <f t="shared" si="1"/>
        <v>-0.22801061324863969</v>
      </c>
      <c r="AK10" s="281"/>
    </row>
    <row r="11" spans="2:37" ht="15" thickBot="1" x14ac:dyDescent="0.4">
      <c r="B11" s="85" t="s">
        <v>151</v>
      </c>
      <c r="C11" s="86">
        <v>79545</v>
      </c>
      <c r="D11" s="86">
        <v>-520796</v>
      </c>
      <c r="E11" s="87" t="s">
        <v>4</v>
      </c>
      <c r="F11" s="247">
        <v>35063</v>
      </c>
      <c r="G11" s="247">
        <v>-174216</v>
      </c>
      <c r="H11" s="248" t="s">
        <v>4</v>
      </c>
      <c r="AK11" s="281"/>
    </row>
    <row r="12" spans="2:37" x14ac:dyDescent="0.35">
      <c r="B12" s="62" t="s">
        <v>71</v>
      </c>
      <c r="C12" s="91">
        <v>76598</v>
      </c>
      <c r="D12" s="91">
        <v>-498196</v>
      </c>
      <c r="E12" s="92" t="s">
        <v>4</v>
      </c>
      <c r="F12" s="91">
        <v>33417</v>
      </c>
      <c r="G12" s="91">
        <v>-163611</v>
      </c>
      <c r="H12" s="92" t="s">
        <v>4</v>
      </c>
      <c r="AK12" s="281"/>
    </row>
    <row r="13" spans="2:37" ht="15" thickBot="1" x14ac:dyDescent="0.4">
      <c r="B13" s="93" t="s">
        <v>72</v>
      </c>
      <c r="C13" s="94">
        <v>2947</v>
      </c>
      <c r="D13" s="94">
        <v>-22600</v>
      </c>
      <c r="E13" s="95" t="s">
        <v>4</v>
      </c>
      <c r="F13" s="94">
        <v>1646</v>
      </c>
      <c r="G13" s="94">
        <v>-10605</v>
      </c>
      <c r="H13" s="95" t="s">
        <v>4</v>
      </c>
      <c r="AK13" s="281"/>
    </row>
    <row r="14" spans="2:37" ht="15" thickTop="1" x14ac:dyDescent="0.35">
      <c r="AK14" s="281"/>
    </row>
    <row r="15" spans="2:37" x14ac:dyDescent="0.35"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AK63"/>
  <sheetViews>
    <sheetView showGridLines="0" zoomScaleNormal="100" workbookViewId="0"/>
  </sheetViews>
  <sheetFormatPr baseColWidth="10" defaultRowHeight="12" x14ac:dyDescent="0.3"/>
  <cols>
    <col min="1" max="1" width="3.7265625" style="102" customWidth="1"/>
    <col min="2" max="2" width="47.81640625" style="102" bestFit="1" customWidth="1"/>
    <col min="3" max="16384" width="10.90625" style="102"/>
  </cols>
  <sheetData>
    <row r="2" spans="2:37" ht="13" x14ac:dyDescent="0.3">
      <c r="B2" s="4" t="s">
        <v>73</v>
      </c>
    </row>
    <row r="3" spans="2:37" ht="12.5" thickBot="1" x14ac:dyDescent="0.35">
      <c r="AK3" s="280"/>
    </row>
    <row r="4" spans="2:37" ht="12.5" thickTop="1" x14ac:dyDescent="0.3">
      <c r="B4" s="79" t="s">
        <v>321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x14ac:dyDescent="0.3">
      <c r="B5" s="104" t="s">
        <v>145</v>
      </c>
      <c r="C5" s="81">
        <v>60368</v>
      </c>
      <c r="D5" s="81">
        <v>43634</v>
      </c>
      <c r="E5" s="82">
        <f>C5/D5-1</f>
        <v>0.3835082733648072</v>
      </c>
      <c r="F5" s="81">
        <v>191675</v>
      </c>
      <c r="G5" s="81">
        <v>176528</v>
      </c>
      <c r="H5" s="82">
        <f>F5/G5-1</f>
        <v>8.5805084745762761E-2</v>
      </c>
      <c r="AK5" s="281"/>
    </row>
    <row r="6" spans="2:37" ht="12.5" thickBot="1" x14ac:dyDescent="0.35">
      <c r="B6" s="105" t="s">
        <v>146</v>
      </c>
      <c r="C6" s="83">
        <v>72738</v>
      </c>
      <c r="D6" s="83">
        <v>-380111</v>
      </c>
      <c r="E6" s="84" t="s">
        <v>4</v>
      </c>
      <c r="F6" s="83">
        <v>202198</v>
      </c>
      <c r="G6" s="83">
        <v>-20711</v>
      </c>
      <c r="H6" s="84" t="s">
        <v>4</v>
      </c>
      <c r="AK6" s="281"/>
    </row>
    <row r="7" spans="2:37" ht="12.5" thickBot="1" x14ac:dyDescent="0.35">
      <c r="B7" s="106" t="s">
        <v>139</v>
      </c>
      <c r="C7" s="86">
        <v>117034</v>
      </c>
      <c r="D7" s="86">
        <v>-350676</v>
      </c>
      <c r="E7" s="87" t="s">
        <v>4</v>
      </c>
      <c r="F7" s="86">
        <v>347487</v>
      </c>
      <c r="G7" s="86">
        <v>112304</v>
      </c>
      <c r="H7" s="87">
        <f t="shared" ref="H7:H10" si="0">F7/G7-1</f>
        <v>2.094164054708648</v>
      </c>
      <c r="AK7" s="281"/>
    </row>
    <row r="8" spans="2:37" ht="12.5" thickBot="1" x14ac:dyDescent="0.35">
      <c r="B8" s="105" t="s">
        <v>70</v>
      </c>
      <c r="C8" s="83">
        <v>978</v>
      </c>
      <c r="D8" s="83">
        <v>625</v>
      </c>
      <c r="E8" s="84">
        <f t="shared" ref="E8:E10" si="1">C8/D8-1</f>
        <v>0.56479999999999997</v>
      </c>
      <c r="F8" s="83">
        <v>2625</v>
      </c>
      <c r="G8" s="83">
        <v>1824</v>
      </c>
      <c r="H8" s="84">
        <f t="shared" si="0"/>
        <v>0.43914473684210531</v>
      </c>
      <c r="AK8" s="281"/>
    </row>
    <row r="9" spans="2:37" ht="13" thickBot="1" x14ac:dyDescent="0.35">
      <c r="B9" s="106" t="s">
        <v>317</v>
      </c>
      <c r="C9" s="86">
        <v>118012</v>
      </c>
      <c r="D9" s="86">
        <v>-350051</v>
      </c>
      <c r="E9" s="87" t="s">
        <v>4</v>
      </c>
      <c r="F9" s="86">
        <v>350112</v>
      </c>
      <c r="G9" s="86">
        <v>114128</v>
      </c>
      <c r="H9" s="87">
        <f t="shared" si="0"/>
        <v>2.0677134445534837</v>
      </c>
      <c r="AK9" s="281"/>
    </row>
    <row r="10" spans="2:37" ht="13" thickBot="1" x14ac:dyDescent="0.35">
      <c r="B10" s="107" t="s">
        <v>318</v>
      </c>
      <c r="C10" s="89">
        <v>45274</v>
      </c>
      <c r="D10" s="89">
        <v>30060</v>
      </c>
      <c r="E10" s="90">
        <f t="shared" si="1"/>
        <v>0.50612109115103121</v>
      </c>
      <c r="F10" s="89">
        <v>147914</v>
      </c>
      <c r="G10" s="89">
        <v>134839</v>
      </c>
      <c r="H10" s="90">
        <f t="shared" si="0"/>
        <v>9.6967494567595347E-2</v>
      </c>
      <c r="AK10" s="281"/>
    </row>
    <row r="11" spans="2:37" x14ac:dyDescent="0.3">
      <c r="AK11" s="281"/>
    </row>
    <row r="12" spans="2:37" x14ac:dyDescent="0.3">
      <c r="B12" s="108" t="s">
        <v>140</v>
      </c>
      <c r="AK12" s="281"/>
    </row>
    <row r="13" spans="2:37" ht="12.5" thickBot="1" x14ac:dyDescent="0.35">
      <c r="AK13" s="281"/>
    </row>
    <row r="14" spans="2:37" ht="12.5" thickTop="1" x14ac:dyDescent="0.3">
      <c r="B14" s="79" t="s">
        <v>321</v>
      </c>
      <c r="C14" s="249" t="s">
        <v>372</v>
      </c>
      <c r="D14" s="249" t="s">
        <v>373</v>
      </c>
      <c r="E14" s="249" t="s">
        <v>363</v>
      </c>
      <c r="F14" s="249" t="s">
        <v>374</v>
      </c>
      <c r="G14" s="249" t="s">
        <v>375</v>
      </c>
      <c r="H14" s="249" t="s">
        <v>376</v>
      </c>
      <c r="AK14" s="281"/>
    </row>
    <row r="15" spans="2:37" x14ac:dyDescent="0.3">
      <c r="B15" s="80" t="s">
        <v>322</v>
      </c>
      <c r="C15" s="81">
        <v>258854</v>
      </c>
      <c r="D15" s="81">
        <v>306143</v>
      </c>
      <c r="E15" s="82">
        <f t="shared" ref="E15:E22" si="2">+C15/D15-1</f>
        <v>-0.15446703011337837</v>
      </c>
      <c r="F15" s="81">
        <v>299595</v>
      </c>
      <c r="G15" s="81">
        <v>240372</v>
      </c>
      <c r="H15" s="81">
        <v>101174</v>
      </c>
      <c r="AK15" s="281"/>
    </row>
    <row r="16" spans="2:37" x14ac:dyDescent="0.3">
      <c r="B16" s="101" t="s">
        <v>323</v>
      </c>
      <c r="C16" s="91">
        <v>292681</v>
      </c>
      <c r="D16" s="91">
        <v>315698</v>
      </c>
      <c r="E16" s="92">
        <f t="shared" si="2"/>
        <v>-7.2908285766777103E-2</v>
      </c>
      <c r="F16" s="91">
        <v>330899</v>
      </c>
      <c r="G16" s="91">
        <v>241553</v>
      </c>
      <c r="H16" s="91">
        <v>91940</v>
      </c>
      <c r="AK16" s="281"/>
    </row>
    <row r="17" spans="2:37" x14ac:dyDescent="0.3">
      <c r="B17" s="80" t="s">
        <v>324</v>
      </c>
      <c r="C17" s="81">
        <v>247933</v>
      </c>
      <c r="D17" s="81">
        <v>232882</v>
      </c>
      <c r="E17" s="82">
        <f t="shared" si="2"/>
        <v>6.4629297240662575E-2</v>
      </c>
      <c r="F17" s="81">
        <v>225006</v>
      </c>
      <c r="G17" s="81">
        <v>171628</v>
      </c>
      <c r="H17" s="81">
        <v>76218</v>
      </c>
      <c r="AK17" s="281"/>
    </row>
    <row r="18" spans="2:37" x14ac:dyDescent="0.3">
      <c r="B18" s="101" t="s">
        <v>325</v>
      </c>
      <c r="C18" s="91">
        <v>149512</v>
      </c>
      <c r="D18" s="91">
        <v>178078</v>
      </c>
      <c r="E18" s="92">
        <f t="shared" si="2"/>
        <v>-0.16041285279484274</v>
      </c>
      <c r="F18" s="91">
        <v>175899</v>
      </c>
      <c r="G18" s="91">
        <v>169658</v>
      </c>
      <c r="H18" s="91">
        <v>79711</v>
      </c>
      <c r="AK18" s="281"/>
    </row>
    <row r="19" spans="2:37" x14ac:dyDescent="0.3">
      <c r="B19" s="80" t="s">
        <v>326</v>
      </c>
      <c r="C19" s="81">
        <v>78031</v>
      </c>
      <c r="D19" s="81">
        <v>98575</v>
      </c>
      <c r="E19" s="82">
        <f t="shared" si="2"/>
        <v>-0.20840984022318032</v>
      </c>
      <c r="F19" s="81">
        <v>97840</v>
      </c>
      <c r="G19" s="81">
        <v>87524</v>
      </c>
      <c r="H19" s="81">
        <v>51372</v>
      </c>
      <c r="AK19" s="281"/>
    </row>
    <row r="20" spans="2:37" x14ac:dyDescent="0.3">
      <c r="B20" s="101" t="s">
        <v>327</v>
      </c>
      <c r="C20" s="91">
        <v>200019</v>
      </c>
      <c r="D20" s="91">
        <v>193813</v>
      </c>
      <c r="E20" s="92">
        <f t="shared" si="2"/>
        <v>3.2020555896663305E-2</v>
      </c>
      <c r="F20" s="91">
        <v>181800</v>
      </c>
      <c r="G20" s="91">
        <v>154497</v>
      </c>
      <c r="H20" s="91">
        <v>71352</v>
      </c>
    </row>
    <row r="21" spans="2:37" x14ac:dyDescent="0.3">
      <c r="B21" s="80" t="s">
        <v>328</v>
      </c>
      <c r="C21" s="81">
        <v>139244</v>
      </c>
      <c r="D21" s="81">
        <v>135424</v>
      </c>
      <c r="E21" s="82">
        <f t="shared" si="2"/>
        <v>2.8207703213610547E-2</v>
      </c>
      <c r="F21" s="81">
        <v>120234</v>
      </c>
      <c r="G21" s="81">
        <v>112502</v>
      </c>
      <c r="H21" s="81">
        <v>57486</v>
      </c>
    </row>
    <row r="22" spans="2:37" x14ac:dyDescent="0.3">
      <c r="B22" s="101" t="s">
        <v>6</v>
      </c>
      <c r="C22" s="91">
        <v>152264</v>
      </c>
      <c r="D22" s="91">
        <v>183139</v>
      </c>
      <c r="E22" s="92">
        <f t="shared" si="2"/>
        <v>-0.1685877939706999</v>
      </c>
      <c r="F22" s="91">
        <v>168796</v>
      </c>
      <c r="G22" s="91">
        <v>141150</v>
      </c>
      <c r="H22" s="91">
        <v>78207</v>
      </c>
    </row>
    <row r="23" spans="2:37" x14ac:dyDescent="0.3">
      <c r="B23" s="80" t="s">
        <v>356</v>
      </c>
      <c r="C23" s="81">
        <v>25142</v>
      </c>
      <c r="D23" s="81" t="s">
        <v>4</v>
      </c>
      <c r="E23" s="81" t="s">
        <v>4</v>
      </c>
      <c r="F23" s="81" t="s">
        <v>4</v>
      </c>
      <c r="G23" s="81" t="s">
        <v>4</v>
      </c>
      <c r="H23" s="81" t="s">
        <v>4</v>
      </c>
    </row>
    <row r="24" spans="2:37" x14ac:dyDescent="0.3">
      <c r="B24" s="101" t="s">
        <v>329</v>
      </c>
      <c r="C24" s="91">
        <v>82089</v>
      </c>
      <c r="D24" s="91">
        <v>93871</v>
      </c>
      <c r="E24" s="92">
        <f t="shared" ref="E24:E30" si="3">+C24/D24-1</f>
        <v>-0.12551267164513003</v>
      </c>
      <c r="F24" s="91">
        <v>94266</v>
      </c>
      <c r="G24" s="91">
        <v>88717</v>
      </c>
      <c r="H24" s="91">
        <v>66674</v>
      </c>
      <c r="AK24" s="280"/>
    </row>
    <row r="25" spans="2:37" x14ac:dyDescent="0.3">
      <c r="B25" s="80" t="s">
        <v>330</v>
      </c>
      <c r="C25" s="81">
        <v>241750</v>
      </c>
      <c r="D25" s="81">
        <v>238183</v>
      </c>
      <c r="E25" s="82">
        <f t="shared" si="3"/>
        <v>1.4975879890672283E-2</v>
      </c>
      <c r="F25" s="81">
        <v>261467</v>
      </c>
      <c r="G25" s="81">
        <v>229302</v>
      </c>
      <c r="H25" s="81">
        <v>149782</v>
      </c>
      <c r="AJ25" s="283"/>
      <c r="AK25" s="25"/>
    </row>
    <row r="26" spans="2:37" x14ac:dyDescent="0.3">
      <c r="B26" s="101" t="s">
        <v>331</v>
      </c>
      <c r="C26" s="91">
        <v>138306</v>
      </c>
      <c r="D26" s="91">
        <v>139381</v>
      </c>
      <c r="E26" s="92">
        <f t="shared" si="3"/>
        <v>-7.7126724589434703E-3</v>
      </c>
      <c r="F26" s="91">
        <v>139004</v>
      </c>
      <c r="G26" s="91">
        <v>131335</v>
      </c>
      <c r="H26" s="91">
        <v>124879</v>
      </c>
      <c r="AJ26" s="283"/>
      <c r="AK26" s="25"/>
    </row>
    <row r="27" spans="2:37" x14ac:dyDescent="0.3">
      <c r="B27" s="80" t="s">
        <v>332</v>
      </c>
      <c r="C27" s="81">
        <v>73223</v>
      </c>
      <c r="D27" s="81">
        <v>77514</v>
      </c>
      <c r="E27" s="82">
        <f t="shared" si="3"/>
        <v>-5.5357741827282814E-2</v>
      </c>
      <c r="F27" s="81">
        <v>80578</v>
      </c>
      <c r="G27" s="81">
        <v>74305</v>
      </c>
      <c r="H27" s="81">
        <v>48725</v>
      </c>
      <c r="AJ27" s="283"/>
      <c r="AK27" s="25"/>
    </row>
    <row r="28" spans="2:37" ht="12.5" x14ac:dyDescent="0.3">
      <c r="B28" s="101" t="s">
        <v>333</v>
      </c>
      <c r="C28" s="91">
        <v>35836</v>
      </c>
      <c r="D28" s="91">
        <v>37176</v>
      </c>
      <c r="E28" s="92">
        <f t="shared" si="3"/>
        <v>-3.6044760060253922E-2</v>
      </c>
      <c r="F28" s="91">
        <v>40805</v>
      </c>
      <c r="G28" s="91">
        <v>34391</v>
      </c>
      <c r="H28" s="91">
        <v>18137</v>
      </c>
      <c r="AJ28" s="283"/>
      <c r="AK28" s="25"/>
    </row>
    <row r="29" spans="2:37" ht="12.5" thickBot="1" x14ac:dyDescent="0.35">
      <c r="B29" s="250" t="s">
        <v>7</v>
      </c>
      <c r="C29" s="162">
        <v>85402</v>
      </c>
      <c r="D29" s="162">
        <v>75607</v>
      </c>
      <c r="E29" s="251">
        <f t="shared" si="3"/>
        <v>0.12955149655455189</v>
      </c>
      <c r="F29" s="162">
        <v>68680</v>
      </c>
      <c r="G29" s="162">
        <v>54277</v>
      </c>
      <c r="H29" s="162">
        <v>24003</v>
      </c>
      <c r="AJ29" s="283"/>
      <c r="AK29" s="25"/>
    </row>
    <row r="30" spans="2:37" ht="12.5" thickBot="1" x14ac:dyDescent="0.35">
      <c r="B30" s="110" t="s">
        <v>334</v>
      </c>
      <c r="C30" s="111">
        <f>+SUM(C15:C29)</f>
        <v>2200286</v>
      </c>
      <c r="D30" s="111">
        <f>+SUM(D15:D29)</f>
        <v>2305484</v>
      </c>
      <c r="E30" s="219">
        <f t="shared" si="3"/>
        <v>-4.562946435542381E-2</v>
      </c>
      <c r="F30" s="111">
        <f t="shared" ref="F30:H30" si="4">+SUM(F15:F29)</f>
        <v>2284869</v>
      </c>
      <c r="G30" s="111">
        <f t="shared" si="4"/>
        <v>1931211</v>
      </c>
      <c r="H30" s="111">
        <f t="shared" si="4"/>
        <v>1039660</v>
      </c>
      <c r="AK30" s="25"/>
    </row>
    <row r="31" spans="2:37" x14ac:dyDescent="0.3">
      <c r="AJ31" s="283"/>
      <c r="AK31" s="25"/>
    </row>
    <row r="32" spans="2:37" x14ac:dyDescent="0.3">
      <c r="B32" s="108" t="s">
        <v>298</v>
      </c>
      <c r="AJ32" s="283"/>
      <c r="AK32" s="25"/>
    </row>
    <row r="33" spans="2:37" ht="12.5" thickBot="1" x14ac:dyDescent="0.35">
      <c r="AJ33" s="283"/>
      <c r="AK33" s="25"/>
    </row>
    <row r="34" spans="2:37" ht="12.5" thickTop="1" x14ac:dyDescent="0.3">
      <c r="B34" s="79" t="s">
        <v>340</v>
      </c>
      <c r="C34" s="249" t="s">
        <v>372</v>
      </c>
      <c r="D34" s="249" t="s">
        <v>373</v>
      </c>
      <c r="E34" s="249" t="s">
        <v>363</v>
      </c>
      <c r="F34" s="249" t="s">
        <v>374</v>
      </c>
      <c r="G34" s="249" t="s">
        <v>375</v>
      </c>
      <c r="H34" s="249" t="s">
        <v>376</v>
      </c>
      <c r="AJ34" s="283"/>
      <c r="AK34" s="25"/>
    </row>
    <row r="35" spans="2:37" x14ac:dyDescent="0.3">
      <c r="B35" s="104" t="s">
        <v>335</v>
      </c>
      <c r="C35" s="115">
        <v>1207687</v>
      </c>
      <c r="D35" s="115">
        <v>1330379</v>
      </c>
      <c r="E35" s="220">
        <f t="shared" ref="E35:E41" si="5">+C35/D35-1</f>
        <v>-9.222334387418929E-2</v>
      </c>
      <c r="F35" s="115">
        <v>1323720</v>
      </c>
      <c r="G35" s="115">
        <v>1152101</v>
      </c>
      <c r="H35" s="115">
        <v>571704</v>
      </c>
      <c r="AJ35" s="283"/>
      <c r="AK35" s="25"/>
    </row>
    <row r="36" spans="2:37" x14ac:dyDescent="0.3">
      <c r="B36" s="112" t="s">
        <v>233</v>
      </c>
      <c r="C36" s="113">
        <v>59586</v>
      </c>
      <c r="D36" s="113">
        <v>59304</v>
      </c>
      <c r="E36" s="221">
        <f t="shared" si="5"/>
        <v>4.7551598543100759E-3</v>
      </c>
      <c r="F36" s="113">
        <v>63193</v>
      </c>
      <c r="G36" s="113">
        <v>43291</v>
      </c>
      <c r="H36" s="113">
        <v>6448</v>
      </c>
      <c r="AJ36" s="283"/>
      <c r="AK36" s="25"/>
    </row>
    <row r="37" spans="2:37" x14ac:dyDescent="0.3">
      <c r="B37" s="114" t="s">
        <v>75</v>
      </c>
      <c r="C37" s="115">
        <v>57208</v>
      </c>
      <c r="D37" s="115">
        <v>55955</v>
      </c>
      <c r="E37" s="222">
        <f t="shared" si="5"/>
        <v>2.2392994370476371E-2</v>
      </c>
      <c r="F37" s="115">
        <v>54781</v>
      </c>
      <c r="G37" s="115">
        <v>52959</v>
      </c>
      <c r="H37" s="115">
        <v>29983</v>
      </c>
      <c r="AJ37" s="283"/>
      <c r="AK37" s="25"/>
    </row>
    <row r="38" spans="2:37" x14ac:dyDescent="0.3">
      <c r="B38" s="112" t="s">
        <v>336</v>
      </c>
      <c r="C38" s="113">
        <v>263051</v>
      </c>
      <c r="D38" s="113">
        <v>266217</v>
      </c>
      <c r="E38" s="221">
        <f t="shared" si="5"/>
        <v>-1.1892553818877105E-2</v>
      </c>
      <c r="F38" s="113">
        <v>254789</v>
      </c>
      <c r="G38" s="113">
        <v>180047</v>
      </c>
      <c r="H38" s="113">
        <v>76749</v>
      </c>
      <c r="AJ38" s="283"/>
      <c r="AK38" s="25"/>
    </row>
    <row r="39" spans="2:37" x14ac:dyDescent="0.3">
      <c r="B39" s="114" t="s">
        <v>337</v>
      </c>
      <c r="C39" s="115">
        <v>304286</v>
      </c>
      <c r="D39" s="115">
        <v>304024</v>
      </c>
      <c r="E39" s="222">
        <f t="shared" si="5"/>
        <v>8.6177407046816867E-4</v>
      </c>
      <c r="F39" s="115">
        <v>273947</v>
      </c>
      <c r="G39" s="115">
        <v>298150</v>
      </c>
      <c r="H39" s="115">
        <v>163528</v>
      </c>
      <c r="AJ39" s="283"/>
      <c r="AK39" s="25"/>
    </row>
    <row r="40" spans="2:37" x14ac:dyDescent="0.3">
      <c r="B40" s="112" t="s">
        <v>76</v>
      </c>
      <c r="C40" s="113">
        <v>54659</v>
      </c>
      <c r="D40" s="113">
        <v>52514</v>
      </c>
      <c r="E40" s="221">
        <f t="shared" si="5"/>
        <v>4.0846250523669969E-2</v>
      </c>
      <c r="F40" s="113">
        <v>39740</v>
      </c>
      <c r="G40" s="113">
        <v>31112</v>
      </c>
      <c r="H40" s="113">
        <v>12712</v>
      </c>
      <c r="AJ40" s="283"/>
      <c r="AK40" s="25"/>
    </row>
    <row r="41" spans="2:37" x14ac:dyDescent="0.3">
      <c r="B41" s="116" t="s">
        <v>77</v>
      </c>
      <c r="C41" s="115">
        <v>245455</v>
      </c>
      <c r="D41" s="115">
        <v>237091</v>
      </c>
      <c r="E41" s="222">
        <f t="shared" si="5"/>
        <v>3.5277593835278509E-2</v>
      </c>
      <c r="F41" s="115">
        <v>274699</v>
      </c>
      <c r="G41" s="115">
        <v>173551</v>
      </c>
      <c r="H41" s="115">
        <v>122812</v>
      </c>
    </row>
    <row r="42" spans="2:37" ht="12.5" thickBot="1" x14ac:dyDescent="0.35">
      <c r="B42" s="117" t="s">
        <v>338</v>
      </c>
      <c r="C42" s="118">
        <v>8354</v>
      </c>
      <c r="D42" s="118" t="s">
        <v>4</v>
      </c>
      <c r="E42" s="118" t="s">
        <v>4</v>
      </c>
      <c r="F42" s="118" t="s">
        <v>4</v>
      </c>
      <c r="G42" s="118" t="s">
        <v>4</v>
      </c>
      <c r="H42" s="118">
        <v>55724</v>
      </c>
    </row>
    <row r="43" spans="2:37" x14ac:dyDescent="0.3">
      <c r="B43" s="119" t="s">
        <v>339</v>
      </c>
      <c r="C43" s="120">
        <f>+SUM(C35:C42)</f>
        <v>2200286</v>
      </c>
      <c r="D43" s="120">
        <f>+SUM(D35:D42)</f>
        <v>2305484</v>
      </c>
      <c r="E43" s="223">
        <f t="shared" ref="E43" si="6">+C43/D43-1</f>
        <v>-4.562946435542381E-2</v>
      </c>
      <c r="F43" s="120">
        <f>+SUM(F35:F42)</f>
        <v>2284869</v>
      </c>
      <c r="G43" s="120">
        <f>+SUM(G35:G42)</f>
        <v>1931211</v>
      </c>
      <c r="H43" s="120">
        <f>+SUM(H35:H42)</f>
        <v>1039660</v>
      </c>
    </row>
    <row r="45" spans="2:37" x14ac:dyDescent="0.3">
      <c r="B45" s="108" t="s">
        <v>141</v>
      </c>
      <c r="AK45" s="280"/>
    </row>
    <row r="46" spans="2:37" ht="12.5" thickBot="1" x14ac:dyDescent="0.35">
      <c r="AK46" s="16"/>
    </row>
    <row r="47" spans="2:37" ht="12.5" thickTop="1" x14ac:dyDescent="0.3">
      <c r="B47" s="79" t="s">
        <v>340</v>
      </c>
      <c r="C47" s="249" t="s">
        <v>372</v>
      </c>
      <c r="D47" s="249" t="s">
        <v>373</v>
      </c>
      <c r="E47" s="249" t="s">
        <v>363</v>
      </c>
      <c r="F47" s="249" t="s">
        <v>374</v>
      </c>
      <c r="G47" s="249" t="s">
        <v>375</v>
      </c>
      <c r="H47" s="249" t="s">
        <v>376</v>
      </c>
      <c r="AK47" s="16"/>
    </row>
    <row r="48" spans="2:37" x14ac:dyDescent="0.3">
      <c r="B48" s="62" t="s">
        <v>345</v>
      </c>
      <c r="C48" s="128">
        <v>104044</v>
      </c>
      <c r="D48" s="128">
        <v>72489</v>
      </c>
      <c r="E48" s="226">
        <f t="shared" ref="E48:E59" si="7">+C48/D48-1</f>
        <v>0.43530742595428262</v>
      </c>
      <c r="F48" s="128">
        <v>67962</v>
      </c>
      <c r="G48" s="128">
        <v>43751</v>
      </c>
      <c r="H48" s="128">
        <v>35151</v>
      </c>
      <c r="AK48" s="16"/>
    </row>
    <row r="49" spans="2:37" ht="12.5" thickBot="1" x14ac:dyDescent="0.35">
      <c r="B49" s="124" t="s">
        <v>276</v>
      </c>
      <c r="C49" s="125">
        <v>41950</v>
      </c>
      <c r="D49" s="125">
        <v>67900</v>
      </c>
      <c r="E49" s="227">
        <f t="shared" si="7"/>
        <v>-0.38217967599410896</v>
      </c>
      <c r="F49" s="125">
        <v>70115</v>
      </c>
      <c r="G49" s="125">
        <v>63691</v>
      </c>
      <c r="H49" s="125">
        <v>18858</v>
      </c>
      <c r="AK49" s="16"/>
    </row>
    <row r="50" spans="2:37" ht="12.5" thickBot="1" x14ac:dyDescent="0.35">
      <c r="B50" s="126" t="s">
        <v>341</v>
      </c>
      <c r="C50" s="127">
        <f>+C48+C49</f>
        <v>145994</v>
      </c>
      <c r="D50" s="127">
        <f>+D48+D49</f>
        <v>140389</v>
      </c>
      <c r="E50" s="90">
        <f t="shared" si="7"/>
        <v>3.9924780431515261E-2</v>
      </c>
      <c r="F50" s="127">
        <f>+F48+F49</f>
        <v>138077</v>
      </c>
      <c r="G50" s="127">
        <f>+G48+G49</f>
        <v>107442</v>
      </c>
      <c r="H50" s="127">
        <f>+H48+H49</f>
        <v>54009</v>
      </c>
      <c r="AK50" s="16"/>
    </row>
    <row r="51" spans="2:37" x14ac:dyDescent="0.3">
      <c r="B51" s="62" t="s">
        <v>342</v>
      </c>
      <c r="C51" s="122">
        <v>7174</v>
      </c>
      <c r="D51" s="122">
        <v>5595</v>
      </c>
      <c r="E51" s="92">
        <f t="shared" si="7"/>
        <v>0.28221626452189463</v>
      </c>
      <c r="F51" s="122">
        <v>3532</v>
      </c>
      <c r="G51" s="122">
        <v>2727</v>
      </c>
      <c r="H51" s="122">
        <v>1282</v>
      </c>
      <c r="AK51" s="16"/>
    </row>
    <row r="52" spans="2:37" x14ac:dyDescent="0.3">
      <c r="B52" s="80" t="s">
        <v>277</v>
      </c>
      <c r="C52" s="121">
        <v>18812</v>
      </c>
      <c r="D52" s="121">
        <v>16558</v>
      </c>
      <c r="E52" s="82">
        <f t="shared" si="7"/>
        <v>0.13612755163667112</v>
      </c>
      <c r="F52" s="121">
        <v>15047</v>
      </c>
      <c r="G52" s="121">
        <v>10633</v>
      </c>
      <c r="H52" s="121">
        <v>10192</v>
      </c>
      <c r="AK52" s="16"/>
    </row>
    <row r="53" spans="2:37" x14ac:dyDescent="0.3">
      <c r="B53" s="62" t="s">
        <v>78</v>
      </c>
      <c r="C53" s="122">
        <v>1653</v>
      </c>
      <c r="D53" s="122">
        <v>1562</v>
      </c>
      <c r="E53" s="92">
        <f t="shared" si="7"/>
        <v>5.8258642765685043E-2</v>
      </c>
      <c r="F53" s="122">
        <v>1513</v>
      </c>
      <c r="G53" s="122">
        <v>1675</v>
      </c>
      <c r="H53" s="122">
        <v>1778</v>
      </c>
      <c r="AK53" s="16"/>
    </row>
    <row r="54" spans="2:37" x14ac:dyDescent="0.3">
      <c r="B54" s="80" t="s">
        <v>278</v>
      </c>
      <c r="C54" s="121">
        <v>10637</v>
      </c>
      <c r="D54" s="121">
        <v>8271</v>
      </c>
      <c r="E54" s="82">
        <f t="shared" si="7"/>
        <v>0.286059726756136</v>
      </c>
      <c r="F54" s="121">
        <v>7379</v>
      </c>
      <c r="G54" s="121">
        <v>4324</v>
      </c>
      <c r="H54" s="121">
        <v>380</v>
      </c>
      <c r="AK54" s="16"/>
    </row>
    <row r="55" spans="2:37" x14ac:dyDescent="0.3">
      <c r="B55" s="62" t="s">
        <v>79</v>
      </c>
      <c r="C55" s="122">
        <v>6609</v>
      </c>
      <c r="D55" s="122">
        <v>2829</v>
      </c>
      <c r="E55" s="92">
        <f t="shared" si="7"/>
        <v>1.3361611876988335</v>
      </c>
      <c r="F55" s="122">
        <v>3889</v>
      </c>
      <c r="G55" s="122">
        <v>2927</v>
      </c>
      <c r="H55" s="122">
        <v>2050</v>
      </c>
      <c r="AK55" s="16"/>
    </row>
    <row r="56" spans="2:37" ht="12.5" thickBot="1" x14ac:dyDescent="0.35">
      <c r="B56" s="124" t="s">
        <v>343</v>
      </c>
      <c r="C56" s="125">
        <v>797</v>
      </c>
      <c r="D56" s="125">
        <v>1324</v>
      </c>
      <c r="E56" s="227">
        <f t="shared" si="7"/>
        <v>-0.39803625377643503</v>
      </c>
      <c r="F56" s="125">
        <v>349</v>
      </c>
      <c r="G56" s="125">
        <v>405</v>
      </c>
      <c r="H56" s="125">
        <v>2122</v>
      </c>
      <c r="AK56" s="16"/>
    </row>
    <row r="57" spans="2:37" ht="12.5" thickBot="1" x14ac:dyDescent="0.35">
      <c r="B57" s="126" t="s">
        <v>346</v>
      </c>
      <c r="C57" s="127">
        <f>+C50+SUM(C51:C56)</f>
        <v>191676</v>
      </c>
      <c r="D57" s="127">
        <f>+D50+SUM(D51:D56)</f>
        <v>176528</v>
      </c>
      <c r="E57" s="90">
        <f t="shared" si="7"/>
        <v>8.5810749569473321E-2</v>
      </c>
      <c r="F57" s="127">
        <f t="shared" ref="F57:H57" si="8">+F50+SUM(F51:F56)</f>
        <v>169786</v>
      </c>
      <c r="G57" s="127">
        <f t="shared" si="8"/>
        <v>130133</v>
      </c>
      <c r="H57" s="127">
        <f t="shared" si="8"/>
        <v>71813</v>
      </c>
      <c r="AK57" s="16"/>
    </row>
    <row r="58" spans="2:37" ht="12.5" thickBot="1" x14ac:dyDescent="0.35">
      <c r="B58" s="224" t="s">
        <v>344</v>
      </c>
      <c r="C58" s="225">
        <v>65107</v>
      </c>
      <c r="D58" s="225">
        <v>56010</v>
      </c>
      <c r="E58" s="228">
        <f t="shared" si="7"/>
        <v>0.16241742545973925</v>
      </c>
      <c r="F58" s="225">
        <v>61411</v>
      </c>
      <c r="G58" s="225">
        <v>45106</v>
      </c>
      <c r="H58" s="225">
        <v>35223</v>
      </c>
      <c r="AK58" s="16"/>
    </row>
    <row r="59" spans="2:37" ht="12.5" thickBot="1" x14ac:dyDescent="0.35">
      <c r="B59" s="126" t="s">
        <v>8</v>
      </c>
      <c r="C59" s="127">
        <f>+SUM(C57:C58)</f>
        <v>256783</v>
      </c>
      <c r="D59" s="127">
        <f>+SUM(D57:D58)</f>
        <v>232538</v>
      </c>
      <c r="E59" s="90">
        <f t="shared" si="7"/>
        <v>0.10426252913502299</v>
      </c>
      <c r="F59" s="127">
        <f t="shared" ref="F59:H59" si="9">+SUM(F57:F58)</f>
        <v>231197</v>
      </c>
      <c r="G59" s="127">
        <f t="shared" si="9"/>
        <v>175239</v>
      </c>
      <c r="H59" s="127">
        <f t="shared" si="9"/>
        <v>107036</v>
      </c>
      <c r="AK59" s="16"/>
    </row>
    <row r="60" spans="2:37" x14ac:dyDescent="0.3">
      <c r="AK60" s="16"/>
    </row>
    <row r="61" spans="2:37" x14ac:dyDescent="0.3">
      <c r="AK61" s="16"/>
    </row>
    <row r="63" spans="2:37" x14ac:dyDescent="0.3">
      <c r="AK63" s="289"/>
    </row>
  </sheetData>
  <phoneticPr fontId="15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AK6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3.6328125" customWidth="1"/>
  </cols>
  <sheetData>
    <row r="2" spans="2:37" x14ac:dyDescent="0.35">
      <c r="B2" s="4" t="s">
        <v>81</v>
      </c>
    </row>
    <row r="3" spans="2:37" ht="15" thickBot="1" x14ac:dyDescent="0.4">
      <c r="AK3" s="279"/>
    </row>
    <row r="4" spans="2:37" ht="15" thickTop="1" x14ac:dyDescent="0.35">
      <c r="B4" s="79" t="s">
        <v>294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x14ac:dyDescent="0.35">
      <c r="B5" s="80" t="s">
        <v>74</v>
      </c>
      <c r="C5" s="129">
        <v>4558</v>
      </c>
      <c r="D5" s="129">
        <v>8484</v>
      </c>
      <c r="E5" s="130">
        <f t="shared" ref="E5:E10" si="0">+C5/D5-1</f>
        <v>-0.46275341819896276</v>
      </c>
      <c r="F5" s="129">
        <v>13993</v>
      </c>
      <c r="G5" s="129">
        <v>16787</v>
      </c>
      <c r="H5" s="130">
        <f t="shared" ref="H5:H10" si="1">+F5/G5-1</f>
        <v>-0.16643831536307863</v>
      </c>
      <c r="AK5" s="281"/>
    </row>
    <row r="6" spans="2:37" ht="15" thickBot="1" x14ac:dyDescent="0.4">
      <c r="B6" s="109" t="s">
        <v>220</v>
      </c>
      <c r="C6" s="131">
        <v>9216</v>
      </c>
      <c r="D6" s="131">
        <v>-177674</v>
      </c>
      <c r="E6" s="132" t="s">
        <v>4</v>
      </c>
      <c r="F6" s="131">
        <v>-104471</v>
      </c>
      <c r="G6" s="131">
        <v>-176572</v>
      </c>
      <c r="H6" s="132">
        <f t="shared" si="1"/>
        <v>-0.40833767528260423</v>
      </c>
      <c r="AK6" s="281"/>
    </row>
    <row r="7" spans="2:37" ht="15" thickBot="1" x14ac:dyDescent="0.4">
      <c r="B7" s="85" t="s">
        <v>240</v>
      </c>
      <c r="C7" s="86">
        <v>12480</v>
      </c>
      <c r="D7" s="86">
        <v>-170206</v>
      </c>
      <c r="E7" s="133" t="s">
        <v>4</v>
      </c>
      <c r="F7" s="86">
        <v>-93872</v>
      </c>
      <c r="G7" s="86">
        <v>-163141</v>
      </c>
      <c r="H7" s="133">
        <f t="shared" si="1"/>
        <v>-0.42459590170466044</v>
      </c>
      <c r="AK7" s="281"/>
    </row>
    <row r="8" spans="2:37" ht="15" thickBot="1" x14ac:dyDescent="0.4">
      <c r="B8" s="109" t="s">
        <v>70</v>
      </c>
      <c r="C8" s="88">
        <v>89</v>
      </c>
      <c r="D8" s="88">
        <v>61</v>
      </c>
      <c r="E8" s="132">
        <f t="shared" si="0"/>
        <v>0.45901639344262302</v>
      </c>
      <c r="F8" s="88">
        <v>252</v>
      </c>
      <c r="G8" s="88">
        <v>253</v>
      </c>
      <c r="H8" s="132">
        <f t="shared" si="1"/>
        <v>-3.9525691699604515E-3</v>
      </c>
      <c r="AK8" s="281"/>
    </row>
    <row r="9" spans="2:37" ht="15" thickBot="1" x14ac:dyDescent="0.4">
      <c r="B9" s="85" t="s">
        <v>347</v>
      </c>
      <c r="C9" s="86">
        <v>12569</v>
      </c>
      <c r="D9" s="86">
        <v>-170145</v>
      </c>
      <c r="E9" s="133" t="s">
        <v>4</v>
      </c>
      <c r="F9" s="86">
        <v>-93620</v>
      </c>
      <c r="G9" s="86">
        <v>-162888</v>
      </c>
      <c r="H9" s="133">
        <f t="shared" si="1"/>
        <v>-0.42524925101910516</v>
      </c>
      <c r="AK9" s="281"/>
    </row>
    <row r="10" spans="2:37" ht="15" thickBot="1" x14ac:dyDescent="0.4">
      <c r="B10" s="126" t="s">
        <v>320</v>
      </c>
      <c r="C10" s="89">
        <v>3353</v>
      </c>
      <c r="D10" s="89">
        <v>7529</v>
      </c>
      <c r="E10" s="134">
        <f t="shared" si="0"/>
        <v>-0.55465533271350775</v>
      </c>
      <c r="F10" s="89">
        <v>10851</v>
      </c>
      <c r="G10" s="89">
        <v>13684</v>
      </c>
      <c r="H10" s="134">
        <f t="shared" si="1"/>
        <v>-0.20703010815551004</v>
      </c>
      <c r="AK10" s="281"/>
    </row>
    <row r="11" spans="2:37" x14ac:dyDescent="0.35">
      <c r="AK11" s="281"/>
    </row>
    <row r="12" spans="2:37" x14ac:dyDescent="0.35">
      <c r="AK12" s="281"/>
    </row>
    <row r="13" spans="2:37" x14ac:dyDescent="0.35">
      <c r="AK13" s="281"/>
    </row>
    <row r="14" spans="2:37" x14ac:dyDescent="0.35">
      <c r="AK14" s="281"/>
    </row>
    <row r="15" spans="2:37" x14ac:dyDescent="0.35"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AK63"/>
  <sheetViews>
    <sheetView showGridLines="0" workbookViewId="0"/>
  </sheetViews>
  <sheetFormatPr baseColWidth="10" defaultRowHeight="14.5" x14ac:dyDescent="0.35"/>
  <cols>
    <col min="1" max="1" width="3.7265625" customWidth="1"/>
    <col min="2" max="2" width="68.6328125" customWidth="1"/>
  </cols>
  <sheetData>
    <row r="2" spans="2:37" x14ac:dyDescent="0.35">
      <c r="B2" s="4" t="s">
        <v>83</v>
      </c>
    </row>
    <row r="3" spans="2:37" ht="15" thickBot="1" x14ac:dyDescent="0.4">
      <c r="AK3" s="279"/>
    </row>
    <row r="4" spans="2:37" ht="15" thickTop="1" x14ac:dyDescent="0.35">
      <c r="B4" s="79" t="s">
        <v>295</v>
      </c>
      <c r="C4" s="293" t="s">
        <v>364</v>
      </c>
      <c r="D4" s="293" t="s">
        <v>282</v>
      </c>
      <c r="E4" s="293" t="s">
        <v>363</v>
      </c>
      <c r="F4" s="293" t="s">
        <v>372</v>
      </c>
      <c r="G4" s="293" t="s">
        <v>373</v>
      </c>
      <c r="H4" s="293" t="s">
        <v>363</v>
      </c>
      <c r="AK4" s="281"/>
    </row>
    <row r="5" spans="2:37" ht="15" thickBot="1" x14ac:dyDescent="0.4">
      <c r="B5" s="135" t="s">
        <v>45</v>
      </c>
      <c r="C5" s="136">
        <v>15860</v>
      </c>
      <c r="D5" s="136">
        <v>23380</v>
      </c>
      <c r="E5" s="137">
        <f t="shared" ref="E5:E8" si="0">+C5/D5-1</f>
        <v>-0.32164242942686061</v>
      </c>
      <c r="F5" s="136">
        <v>49022</v>
      </c>
      <c r="G5" s="136">
        <v>67996</v>
      </c>
      <c r="H5" s="137">
        <f t="shared" ref="H5:H8" si="1">+F5/G5-1</f>
        <v>-0.27904582622507201</v>
      </c>
      <c r="AK5" s="281"/>
    </row>
    <row r="6" spans="2:37" ht="15" thickBot="1" x14ac:dyDescent="0.4">
      <c r="B6" s="74" t="s">
        <v>240</v>
      </c>
      <c r="C6" s="89">
        <v>2065</v>
      </c>
      <c r="D6" s="89">
        <v>9528</v>
      </c>
      <c r="E6" s="134">
        <f t="shared" si="0"/>
        <v>-0.78327036104114189</v>
      </c>
      <c r="F6" s="89">
        <v>5726</v>
      </c>
      <c r="G6" s="89">
        <v>24514</v>
      </c>
      <c r="H6" s="134">
        <f t="shared" si="1"/>
        <v>-0.7664191890348373</v>
      </c>
      <c r="AK6" s="281"/>
    </row>
    <row r="7" spans="2:37" ht="15" thickBot="1" x14ac:dyDescent="0.4">
      <c r="B7" s="135" t="s">
        <v>70</v>
      </c>
      <c r="C7" s="138">
        <v>983</v>
      </c>
      <c r="D7" s="136">
        <v>1030</v>
      </c>
      <c r="E7" s="137">
        <f t="shared" si="0"/>
        <v>-4.5631067961165006E-2</v>
      </c>
      <c r="F7" s="136">
        <v>2954</v>
      </c>
      <c r="G7" s="136">
        <v>3023</v>
      </c>
      <c r="H7" s="137">
        <f t="shared" si="1"/>
        <v>-2.2825008269930502E-2</v>
      </c>
      <c r="AK7" s="281"/>
    </row>
    <row r="8" spans="2:37" ht="15" thickBot="1" x14ac:dyDescent="0.4">
      <c r="B8" s="74" t="s">
        <v>9</v>
      </c>
      <c r="C8" s="89">
        <v>3048</v>
      </c>
      <c r="D8" s="89">
        <v>10558</v>
      </c>
      <c r="E8" s="134">
        <f t="shared" si="0"/>
        <v>-0.71130896003030875</v>
      </c>
      <c r="F8" s="89">
        <v>8680</v>
      </c>
      <c r="G8" s="89">
        <v>27537</v>
      </c>
      <c r="H8" s="134">
        <f t="shared" si="1"/>
        <v>-0.68478774013145949</v>
      </c>
      <c r="AK8" s="281"/>
    </row>
    <row r="9" spans="2:37" x14ac:dyDescent="0.35">
      <c r="AK9" s="281"/>
    </row>
    <row r="10" spans="2:37" x14ac:dyDescent="0.35">
      <c r="AK10" s="281"/>
    </row>
    <row r="11" spans="2:37" x14ac:dyDescent="0.35">
      <c r="AK11" s="281"/>
    </row>
    <row r="12" spans="2:37" x14ac:dyDescent="0.35">
      <c r="AK12" s="281"/>
    </row>
    <row r="13" spans="2:37" x14ac:dyDescent="0.35">
      <c r="AK13" s="281"/>
    </row>
    <row r="14" spans="2:37" x14ac:dyDescent="0.35">
      <c r="AK14" s="281"/>
    </row>
    <row r="15" spans="2:37" x14ac:dyDescent="0.35">
      <c r="AK15" s="281"/>
    </row>
    <row r="16" spans="2:37" x14ac:dyDescent="0.35">
      <c r="AK16" s="281"/>
    </row>
    <row r="17" spans="36:37" x14ac:dyDescent="0.35">
      <c r="AK17" s="281"/>
    </row>
    <row r="18" spans="36:37" x14ac:dyDescent="0.35">
      <c r="AK18" s="281"/>
    </row>
    <row r="19" spans="36:37" x14ac:dyDescent="0.35">
      <c r="AK19" s="281"/>
    </row>
    <row r="24" spans="36:37" x14ac:dyDescent="0.35">
      <c r="AK24" s="279"/>
    </row>
    <row r="25" spans="36:37" x14ac:dyDescent="0.35">
      <c r="AJ25" s="282"/>
      <c r="AK25" s="25"/>
    </row>
    <row r="26" spans="36:37" x14ac:dyDescent="0.35">
      <c r="AJ26" s="282"/>
      <c r="AK26" s="25"/>
    </row>
    <row r="27" spans="36:37" x14ac:dyDescent="0.35">
      <c r="AJ27" s="282"/>
      <c r="AK27" s="25"/>
    </row>
    <row r="28" spans="36:37" x14ac:dyDescent="0.35">
      <c r="AJ28" s="282"/>
      <c r="AK28" s="25"/>
    </row>
    <row r="29" spans="36:37" x14ac:dyDescent="0.35">
      <c r="AJ29" s="282"/>
      <c r="AK29" s="25"/>
    </row>
    <row r="30" spans="36:37" x14ac:dyDescent="0.35">
      <c r="AK30" s="25"/>
    </row>
    <row r="31" spans="36:37" x14ac:dyDescent="0.35">
      <c r="AJ31" s="282"/>
      <c r="AK31" s="25"/>
    </row>
    <row r="32" spans="36:37" x14ac:dyDescent="0.35">
      <c r="AJ32" s="282"/>
      <c r="AK32" s="25"/>
    </row>
    <row r="33" spans="36:37" x14ac:dyDescent="0.35">
      <c r="AJ33" s="282"/>
      <c r="AK33" s="25"/>
    </row>
    <row r="34" spans="36:37" x14ac:dyDescent="0.35">
      <c r="AJ34" s="282"/>
      <c r="AK34" s="25"/>
    </row>
    <row r="35" spans="36:37" x14ac:dyDescent="0.35">
      <c r="AJ35" s="282"/>
      <c r="AK35" s="25"/>
    </row>
    <row r="36" spans="36:37" x14ac:dyDescent="0.35">
      <c r="AJ36" s="282"/>
      <c r="AK36" s="25"/>
    </row>
    <row r="37" spans="36:37" x14ac:dyDescent="0.35">
      <c r="AJ37" s="282"/>
      <c r="AK37" s="25"/>
    </row>
    <row r="38" spans="36:37" x14ac:dyDescent="0.35">
      <c r="AJ38" s="282"/>
      <c r="AK38" s="25"/>
    </row>
    <row r="39" spans="36:37" x14ac:dyDescent="0.35">
      <c r="AJ39" s="282"/>
      <c r="AK39" s="25"/>
    </row>
    <row r="40" spans="36:37" x14ac:dyDescent="0.35">
      <c r="AJ40" s="282"/>
      <c r="AK40" s="25"/>
    </row>
    <row r="45" spans="36:37" x14ac:dyDescent="0.35">
      <c r="AK45" s="279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8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FS Summary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2020-02-18T12:46:17Z</dcterms:created>
  <dcterms:modified xsi:type="dcterms:W3CDTF">2025-05-13T13:42:12Z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